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showInkAnnotation="0" defaultThemeVersion="124226"/>
  <mc:AlternateContent xmlns:mc="http://schemas.openxmlformats.org/markup-compatibility/2006">
    <mc:Choice Requires="x15">
      <x15ac:absPath xmlns:x15ac="http://schemas.microsoft.com/office/spreadsheetml/2010/11/ac" url="\\adb.intra.admin.ch\Userhome$\SECO-01\U80834366\config\Desktop\Lohnbudget\2024\"/>
    </mc:Choice>
  </mc:AlternateContent>
  <xr:revisionPtr revIDLastSave="0" documentId="13_ncr:1_{0D54571B-FC40-4126-AE20-A4E3C308A4DD}" xr6:coauthVersionLast="47" xr6:coauthVersionMax="47" xr10:uidLastSave="{00000000-0000-0000-0000-000000000000}"/>
  <bookViews>
    <workbookView xWindow="-120" yWindow="-120" windowWidth="29040" windowHeight="15720" xr2:uid="{00000000-000D-0000-FFFF-FFFF00000000}"/>
  </bookViews>
  <sheets>
    <sheet name="Lohnbudget Stundenlohn" sheetId="4" r:id="rId1"/>
  </sheets>
  <definedNames>
    <definedName name="_xlnm.Print_Area" localSheetId="0">'Lohnbudget Stundenlohn'!$B$1:$E$56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43" i="4" l="1"/>
  <c r="C29" i="4" l="1"/>
  <c r="D22" i="4"/>
  <c r="B42" i="4"/>
  <c r="E42" i="4" s="1"/>
  <c r="B41" i="4"/>
  <c r="B43" i="4"/>
  <c r="D43" i="4"/>
  <c r="C41" i="4"/>
  <c r="D41" i="4" s="1"/>
  <c r="E40" i="4"/>
  <c r="D40" i="4"/>
  <c r="E39" i="4"/>
  <c r="D39" i="4"/>
  <c r="D51" i="4"/>
  <c r="E31" i="4"/>
  <c r="B52" i="4"/>
  <c r="D31" i="4"/>
  <c r="D52" i="4" s="1"/>
  <c r="E30" i="4"/>
  <c r="E51" i="4"/>
  <c r="D30" i="4"/>
  <c r="B51" i="4" s="1"/>
  <c r="E22" i="4"/>
  <c r="E21" i="4"/>
  <c r="E23" i="4" s="1"/>
  <c r="D21" i="4"/>
  <c r="D23" i="4"/>
  <c r="D26" i="4" s="1"/>
  <c r="D59" i="4"/>
  <c r="D71" i="4"/>
  <c r="D61" i="4"/>
  <c r="D62" i="4"/>
  <c r="D63" i="4"/>
  <c r="D64" i="4"/>
  <c r="D65" i="4"/>
  <c r="D66" i="4"/>
  <c r="D67" i="4"/>
  <c r="D68" i="4"/>
  <c r="D69" i="4"/>
  <c r="D70" i="4"/>
  <c r="D72" i="4"/>
  <c r="D73" i="4"/>
  <c r="D74" i="4"/>
  <c r="D75" i="4"/>
  <c r="D76" i="4"/>
  <c r="D77" i="4"/>
  <c r="D78" i="4"/>
  <c r="D79" i="4"/>
  <c r="D80" i="4"/>
  <c r="D81" i="4"/>
  <c r="D82" i="4"/>
  <c r="D83" i="4"/>
  <c r="D84" i="4"/>
  <c r="D85" i="4"/>
  <c r="D60" i="4"/>
  <c r="E43" i="4"/>
  <c r="D27" i="4"/>
  <c r="D37" i="4"/>
  <c r="D38" i="4"/>
  <c r="E52" i="4"/>
  <c r="D29" i="4"/>
  <c r="E27" i="4" l="1"/>
  <c r="E26" i="4"/>
  <c r="E29" i="4"/>
  <c r="E38" i="4"/>
  <c r="E37" i="4"/>
  <c r="D49" i="4"/>
  <c r="E41" i="4"/>
  <c r="E44" i="4" s="1"/>
  <c r="E46" i="4" s="1"/>
  <c r="C44" i="4"/>
  <c r="C28" i="4"/>
  <c r="C32" i="4" s="1"/>
  <c r="E53" i="4"/>
  <c r="D42" i="4"/>
  <c r="E49" i="4" l="1"/>
  <c r="E28" i="4"/>
  <c r="E50" i="4" s="1"/>
  <c r="D28" i="4"/>
  <c r="D50" i="4" s="1"/>
  <c r="D53" i="4"/>
  <c r="B53" i="4" s="1"/>
  <c r="D44" i="4"/>
  <c r="D46" i="4" s="1"/>
  <c r="E32" i="4"/>
  <c r="D32" i="4" l="1"/>
  <c r="E34" i="4"/>
  <c r="D34"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Jonas Möhrle</author>
    <author>Jean-Luc Zinniker</author>
  </authors>
  <commentList>
    <comment ref="B2" authorId="0" shapeId="0" xr:uid="{00000000-0006-0000-0000-000001000000}">
      <text>
        <r>
          <rPr>
            <sz val="9"/>
            <color indexed="81"/>
            <rFont val="Tahoma"/>
            <family val="2"/>
          </rPr>
          <t xml:space="preserve">Il presente documento excel è strutturato per l'assunzione di lavoratori tra i 18 anni (che compiono i 18 anni durante l'anno civile in questione) e l'età di riferimento AVS con un contratto a ore, il cui salario annuo non supera i fr. 22 050.- ed è conteggiato con una cassa cantonale di ompensazione.    
Devono essere compilate tutte le celle che contengono un commento con il termine "indicare" o un terminedi uguale significato.   
Andate ai campi: 
- Supplemento ferie;
- Assic. indennità giorn. malattia e  
- Assc. contro infortuni non prof. 
e controllate se tali posizioni sono rilevanti per la vostra situazione. </t>
        </r>
      </text>
    </comment>
    <comment ref="C2" authorId="0" shapeId="0" xr:uid="{00000000-0006-0000-0000-000002000000}">
      <text>
        <r>
          <rPr>
            <sz val="9"/>
            <color indexed="81"/>
            <rFont val="Tahoma"/>
            <family val="2"/>
          </rPr>
          <t xml:space="preserve">Indicare l'anno a cui fa riferimento il preventivo.
</t>
        </r>
      </text>
    </comment>
    <comment ref="E2" authorId="0" shapeId="0" xr:uid="{00000000-0006-0000-0000-000003000000}">
      <text>
        <r>
          <rPr>
            <sz val="9"/>
            <color indexed="81"/>
            <rFont val="Tahoma"/>
            <family val="2"/>
          </rPr>
          <t>Indicare il luogo e la data della compilazione del preventivo.</t>
        </r>
      </text>
    </comment>
    <comment ref="C5" authorId="0" shapeId="0" xr:uid="{00000000-0006-0000-0000-000004000000}">
      <text>
        <r>
          <rPr>
            <sz val="9"/>
            <color indexed="81"/>
            <rFont val="Tahoma"/>
            <family val="2"/>
          </rPr>
          <t>Indicare il nome e cognome del datore di lavoro.</t>
        </r>
      </text>
    </comment>
    <comment ref="C6" authorId="0" shapeId="0" xr:uid="{00000000-0006-0000-0000-000005000000}">
      <text>
        <r>
          <rPr>
            <sz val="9"/>
            <color indexed="81"/>
            <rFont val="Tahoma"/>
            <family val="2"/>
          </rPr>
          <t>Indicare la via del datore di lavoro.</t>
        </r>
      </text>
    </comment>
    <comment ref="C7" authorId="0" shapeId="0" xr:uid="{00000000-0006-0000-0000-000006000000}">
      <text>
        <r>
          <rPr>
            <sz val="9"/>
            <color indexed="81"/>
            <rFont val="Tahoma"/>
            <family val="2"/>
          </rPr>
          <t xml:space="preserve">Indicare il numero di avviamento postale e la località del datore di lavoro. </t>
        </r>
      </text>
    </comment>
    <comment ref="C10" authorId="0" shapeId="0" xr:uid="{00000000-0006-0000-0000-000007000000}">
      <text>
        <r>
          <rPr>
            <sz val="9"/>
            <color indexed="81"/>
            <rFont val="Tahoma"/>
            <family val="2"/>
          </rPr>
          <t>Indicare il nome e cognome del lavoratore.</t>
        </r>
      </text>
    </comment>
    <comment ref="C11" authorId="0" shapeId="0" xr:uid="{00000000-0006-0000-0000-000008000000}">
      <text>
        <r>
          <rPr>
            <sz val="9"/>
            <color indexed="81"/>
            <rFont val="Tahoma"/>
            <family val="2"/>
          </rPr>
          <t>Indicare la strada del lavoratore.</t>
        </r>
      </text>
    </comment>
    <comment ref="C12" authorId="0" shapeId="0" xr:uid="{00000000-0006-0000-0000-000009000000}">
      <text>
        <r>
          <rPr>
            <sz val="9"/>
            <color indexed="81"/>
            <rFont val="Tahoma"/>
            <family val="2"/>
          </rPr>
          <t>Indicare il numero di avviamento postale e la località del lavoratore.</t>
        </r>
      </text>
    </comment>
    <comment ref="C15" authorId="0" shapeId="0" xr:uid="{00000000-0006-0000-0000-00000A000000}">
      <text>
        <r>
          <rPr>
            <b/>
            <sz val="9"/>
            <color indexed="81"/>
            <rFont val="Tahoma"/>
            <family val="2"/>
          </rPr>
          <t xml:space="preserve">Menu a tendina
</t>
        </r>
        <r>
          <rPr>
            <sz val="9"/>
            <color indexed="81"/>
            <rFont val="Tahoma"/>
            <family val="2"/>
          </rPr>
          <t xml:space="preserve">Cliccare sulla cella e cliccare sulla freccia a destra per scegliere il Cantone in cui sono  conteggiati i contributi alle assicurazioni sociali. </t>
        </r>
        <r>
          <rPr>
            <b/>
            <sz val="9"/>
            <color indexed="81"/>
            <rFont val="Tahoma"/>
            <family val="2"/>
          </rPr>
          <t xml:space="preserve"> </t>
        </r>
      </text>
    </comment>
    <comment ref="C16" authorId="0" shapeId="0" xr:uid="{00000000-0006-0000-0000-00000B000000}">
      <text>
        <r>
          <rPr>
            <b/>
            <sz val="9"/>
            <color indexed="81"/>
            <rFont val="Tahoma"/>
            <family val="2"/>
          </rPr>
          <t>Menu a tendina:</t>
        </r>
        <r>
          <rPr>
            <sz val="9"/>
            <color indexed="81"/>
            <rFont val="Tahoma"/>
            <family val="2"/>
          </rPr>
          <t xml:space="preserve">
Cliccare sulla cella e cliccare sulla freccia a destra per scegliere la procedura di conteggio desiderata: 
- "Semplificata", se scegliete la procedura di conteggio semplificata,
- "Ordinaria", se scegliete la procedura di conteggio ordinaria e il reddito del lavoratore non è soggetto all'obbligo generalizzato di imposta alla fonte,
- "Ordinaria con imposta alla fonte", se scegliete la procedura di conteggio ordinaria e il reddito del lavoratore è soggetto all'obbligo generalizzato di imposta alla fonte. 
</t>
        </r>
      </text>
    </comment>
    <comment ref="C18" authorId="0" shapeId="0" xr:uid="{00000000-0006-0000-0000-00000C000000}">
      <text>
        <r>
          <rPr>
            <sz val="9"/>
            <color indexed="81"/>
            <rFont val="Tahoma"/>
            <family val="2"/>
          </rPr>
          <t xml:space="preserve">Indicare il numero di ore durante un determinato periodo, p. es. 1 anno, per il quale il lavoratore è assunto. 
</t>
        </r>
      </text>
    </comment>
    <comment ref="B22" authorId="0" shapeId="0" xr:uid="{00000000-0006-0000-0000-00000D000000}">
      <text>
        <r>
          <rPr>
            <sz val="9"/>
            <color indexed="81"/>
            <rFont val="Tahoma"/>
            <family val="2"/>
          </rPr>
          <t xml:space="preserve">Di regola le ferie sono indennizzate tramite il versamento del salario durante il periodo di ferie. In tale modo il salario è versato come se il lavoratore lavorasse. Tuttavia, nel caso di un accordo per un tasso di occupazione irregolare, le parti possono accordarsi affinché il salario per le vacanze sia incluso nel salario sotto forma di un corrispondente supplemento ferie.
Nel caso di 4 settimane di ferie (numero minimo di giorni di ferie all’anno), il supplemento ferie è del 8.33% del salario, per 5 settimane del 10.64% e per 6 settimane del 13.04%. Durante il periodo delle ferie, quindi, il lavoratore non percepisce un salario.
La scelta di questo tipo di indennità presuppone che le parti abbiano fissato contrattualmente quale è la parte di salario da lavoro e quale è la parte di salario per le vacanze. Inoltre, nel conteggio salariale il datore di lavoro deve indicare il salario da lavoro e il salario per le vacanze separatamente (cfr. questo modello excel).
</t>
        </r>
      </text>
    </comment>
    <comment ref="C22" authorId="0" shapeId="0" xr:uid="{00000000-0006-0000-0000-00000E000000}">
      <text>
        <r>
          <rPr>
            <b/>
            <sz val="9"/>
            <color indexed="81"/>
            <rFont val="Tahoma"/>
            <family val="2"/>
          </rPr>
          <t xml:space="preserve">Menu a tendina:
</t>
        </r>
        <r>
          <rPr>
            <sz val="9"/>
            <color indexed="81"/>
            <rFont val="Tahoma"/>
            <family val="2"/>
          </rPr>
          <t xml:space="preserve">Cliccare sulla cella e cliccare sulla freccia a destra per scegliere la variante auspicata 
Nel caso di un accordo per una retribuzione ordinaria del salario delle vacanze registrare qui la percentuale del supplemento ferie determinante. Nel caso di 4 settimane di ferie (numero minimo di giorni di ferie all’anno), il supplemento ferie è del 8.33% del salario, per 5 settimane del 10.64% e per 6 settimane del 13.04%.    
Se non vi è un accordo per una retribuzione ordinaria del salario delle vacanze, scegliere "Nessuno". Ciò significa che le ferie non sono pagate con il salario corrente bensì che devono essere indennizzate al momento effettivo delle ferie.     
</t>
        </r>
      </text>
    </comment>
    <comment ref="B28" authorId="0" shapeId="0" xr:uid="{00000000-0006-0000-0000-00000F000000}">
      <text>
        <r>
          <rPr>
            <sz val="9"/>
            <color indexed="81"/>
            <rFont val="Tahoma"/>
            <family val="2"/>
          </rPr>
          <t xml:space="preserve">Contributo alla </t>
        </r>
        <r>
          <rPr>
            <b/>
            <sz val="9"/>
            <color indexed="81"/>
            <rFont val="Tahoma"/>
            <family val="2"/>
          </rPr>
          <t xml:space="preserve">Cassa d'assegni familiari </t>
        </r>
        <r>
          <rPr>
            <sz val="9"/>
            <color indexed="81"/>
            <rFont val="Tahoma"/>
            <family val="2"/>
          </rPr>
          <t>cantonale.
Le aliquote si basano sul documento dell'UFAS "Arten und Ansätze der Familienzulagen nach dem FamZG, dem FLG und den kantonalen Gesetzen / Genres et montants des allocations familiales selon la LAFam, la LFA et les lois cantonales" (disponibile solo in tedesco e francese).</t>
        </r>
      </text>
    </comment>
    <comment ref="B29" authorId="0" shapeId="0" xr:uid="{00000000-0006-0000-0000-000010000000}">
      <text>
        <r>
          <rPr>
            <sz val="9"/>
            <color indexed="81"/>
            <rFont val="Tahoma"/>
            <family val="2"/>
          </rPr>
          <t xml:space="preserve">Contributo alle </t>
        </r>
        <r>
          <rPr>
            <b/>
            <sz val="9"/>
            <color indexed="81"/>
            <rFont val="Tahoma"/>
            <family val="2"/>
          </rPr>
          <t>spese amministrative</t>
        </r>
        <r>
          <rPr>
            <sz val="9"/>
            <color indexed="81"/>
            <rFont val="Tahoma"/>
            <family val="2"/>
          </rPr>
          <t xml:space="preserve"> della cassa di compensazione. Il contributo alle spese amministrative è calcolato in per cento della somma dei contributi AVS/AI/IPG. Varia da cassa a cassa, tuttavia ammonta al massimo al 5% della somma dei contributi AVS/AI/IPG (ossia lo 0.5300% del salario totale). In questa tabella excel è utilizzata l'aliquota massima.   </t>
        </r>
      </text>
    </comment>
    <comment ref="B30" authorId="0" shapeId="0" xr:uid="{00000000-0006-0000-0000-000011000000}">
      <text>
        <r>
          <rPr>
            <b/>
            <sz val="9"/>
            <color indexed="81"/>
            <rFont val="Tahoma"/>
            <family val="2"/>
          </rPr>
          <t>Assicurazione dell'indennità giornaliera per malattia.</t>
        </r>
        <r>
          <rPr>
            <sz val="9"/>
            <color indexed="81"/>
            <rFont val="Tahoma"/>
            <family val="2"/>
          </rPr>
          <t xml:space="preserve"> 
Se per il lavoratore non sono versati premi all'assicurazione dell'indennità giornaliera per malattia, cancellare il contenuto di questa cella. </t>
        </r>
      </text>
    </comment>
    <comment ref="C30" authorId="1" shapeId="0" xr:uid="{00000000-0006-0000-0000-000012000000}">
      <text>
        <r>
          <rPr>
            <sz val="9"/>
            <color indexed="81"/>
            <rFont val="Tahoma"/>
            <family val="2"/>
          </rPr>
          <t xml:space="preserve">Compilare questa cella se il lavoratore  stipula  un'assicurazione dell'indennità giornaliera per malattia e se si calcolano i premi in per cento o per mille della somma del salario.  
In questo caso l'aliquota determinante per il calcolo del premio deve essere indicata in </t>
        </r>
        <r>
          <rPr>
            <u/>
            <sz val="9"/>
            <color indexed="81"/>
            <rFont val="Tahoma"/>
            <family val="2"/>
          </rPr>
          <t>per cento</t>
        </r>
        <r>
          <rPr>
            <sz val="9"/>
            <color indexed="81"/>
            <rFont val="Tahoma"/>
            <family val="2"/>
          </rPr>
          <t xml:space="preserve">. Se i premi sono a carico del datore di lavoro e del lavoratore, deve essere indicata in per cento la parte a carico dal datore di lavoro.    </t>
        </r>
      </text>
    </comment>
    <comment ref="E30" authorId="0" shapeId="0" xr:uid="{00000000-0006-0000-0000-000013000000}">
      <text>
        <r>
          <rPr>
            <sz val="9"/>
            <color indexed="81"/>
            <rFont val="Tahoma"/>
            <family val="2"/>
          </rPr>
          <t xml:space="preserve">Compilare questa cella se per il lavoratore deve essere stipulata un'assicurazione dell'indennità giornaliera per malattia e se i premi costituiscono un importo fisso.     
In questo caso deve essere indicato l'importo fisso. Se i premi sono a carico del datore di lavoro e del lavoratore, in questa cella deve essere indicato l'importo fisso a carico del datore di lavoro.  
</t>
        </r>
        <r>
          <rPr>
            <b/>
            <sz val="9"/>
            <color indexed="81"/>
            <rFont val="Tahoma"/>
            <family val="2"/>
          </rPr>
          <t>Attenzione!:</t>
        </r>
        <r>
          <rPr>
            <sz val="9"/>
            <color indexed="81"/>
            <rFont val="Tahoma"/>
            <family val="2"/>
          </rPr>
          <t xml:space="preserve"> In questa cella vi è una formula nascosta che serve al calcolo del contributo per l'assicurazione dell'indennità giornaliera per malattia nel caso in cui un'aliquota percentuale debba essere applicata (cella C30). Se nella cella E30 viene indicato un importo fisso, la formula viene cancellata e il contributo per l'assicurazione dell'indennità giornaliera per malattia non può più essere calcolato nella variante di un'aliquota percentuale. Se l'utilizzatore desidera calcolare il contributo per l'assicurazione dell'indennità giornaliera per malattia nella variante di un'aliquota percentuale dopo la cancellazione della formula, dovrà scaricare un nuovo documento excel.          </t>
        </r>
      </text>
    </comment>
    <comment ref="B31" authorId="0" shapeId="0" xr:uid="{00000000-0006-0000-0000-000014000000}">
      <text>
        <r>
          <rPr>
            <sz val="9"/>
            <color indexed="81"/>
            <rFont val="Tahoma"/>
            <family val="2"/>
          </rPr>
          <t>Assicurazione contro gli infortuni professionali.</t>
        </r>
      </text>
    </comment>
    <comment ref="C31" authorId="1" shapeId="0" xr:uid="{00000000-0006-0000-0000-000015000000}">
      <text>
        <r>
          <rPr>
            <sz val="9"/>
            <color indexed="81"/>
            <rFont val="Tahoma"/>
            <family val="2"/>
          </rPr>
          <t xml:space="preserve">Se i premi dell'assicurazione contro gli infortuni professionali sono calcolati in </t>
        </r>
        <r>
          <rPr>
            <u/>
            <sz val="9"/>
            <color indexed="81"/>
            <rFont val="Tahoma"/>
            <family val="2"/>
          </rPr>
          <t>per mille</t>
        </r>
        <r>
          <rPr>
            <sz val="9"/>
            <color indexed="81"/>
            <rFont val="Tahoma"/>
            <family val="2"/>
          </rPr>
          <t xml:space="preserve"> della somma salariale, in questa cella bisogna indicare le aliquote in </t>
        </r>
        <r>
          <rPr>
            <u/>
            <sz val="9"/>
            <color indexed="81"/>
            <rFont val="Tahoma"/>
            <family val="2"/>
          </rPr>
          <t>per cento</t>
        </r>
        <r>
          <rPr>
            <sz val="9"/>
            <color indexed="81"/>
            <rFont val="Tahoma"/>
            <family val="2"/>
          </rPr>
          <t xml:space="preserve">. </t>
        </r>
        <r>
          <rPr>
            <sz val="9"/>
            <color indexed="81"/>
            <rFont val="Tahoma"/>
            <family val="2"/>
          </rPr>
          <t xml:space="preserve"> </t>
        </r>
      </text>
    </comment>
    <comment ref="E31" authorId="0" shapeId="0" xr:uid="{00000000-0006-0000-0000-000016000000}">
      <text>
        <r>
          <rPr>
            <sz val="9"/>
            <color indexed="81"/>
            <rFont val="Tahoma"/>
            <family val="2"/>
          </rPr>
          <t xml:space="preserve">Se i premi per l'assicurazione contro gli infortuni professionali sono costituiti da un importo fisso annuo (p. es. fr. 100.-), essi vanno registrati in questa cella.  
</t>
        </r>
        <r>
          <rPr>
            <b/>
            <sz val="9"/>
            <color indexed="81"/>
            <rFont val="Tahoma"/>
            <family val="2"/>
          </rPr>
          <t>Attenzione!:</t>
        </r>
        <r>
          <rPr>
            <sz val="9"/>
            <color indexed="81"/>
            <rFont val="Tahoma"/>
            <family val="2"/>
          </rPr>
          <t xml:space="preserve"> In questa cella vi è una formula nascosta che serve al calcolo del contributo per l'assicurazione infortunio professionali nel caso in cui un'aliquota percentuale debba essere applicata (cella C31). Se nella cella E31 viene indicato un importo fisso, la formula viene cancellata e il contributo per l'assicurazione infortunio professionali non può più essere calcolato nella variante di un'aliquota percentuale. Se l'utilizzatore desidera calcolare il contributo per l'assicurazione infortunio professionali nella variante di un'aliquota percentuale dopo la cancellazione della formula, dovrà scaricare un nuovo documento excel.</t>
        </r>
      </text>
    </comment>
    <comment ref="B32" authorId="0" shapeId="0" xr:uid="{00000000-0006-0000-0000-000017000000}">
      <text>
        <r>
          <rPr>
            <sz val="9"/>
            <color indexed="81"/>
            <rFont val="Tahoma"/>
            <family val="2"/>
          </rPr>
          <t>I contributi devono essere versati alla fine del periodo di conteggio determinante ai seguenti organi:  
- AVS/AI/IPG, AD e spese amministrative: alla cassa di compensazione AVS; 
- CAF: alla cassa d'assegni familiari (di regola la cassa è gestita dalla cassa di compensazione AVS);  
- assicurazione dell'indennità giornaliera per malattia: all'assicuratore in materia di indennità giornaliera per malattia;
- assicurazione contro gli infortuni professionali: all'assicuratore infortuni;  
- imposta alla fonte con la procedura di conteggio ordinaria: all'amministrazione delle contribuzioni. 
Le somme totali (contributi del datore di lavoro e del lavoratore) da versare agli organi interessati sono registrate nella sezione "Prestazioni per destinatari".</t>
        </r>
      </text>
    </comment>
    <comment ref="C32" authorId="0" shapeId="0" xr:uid="{00000000-0006-0000-0000-000018000000}">
      <text>
        <r>
          <rPr>
            <sz val="9"/>
            <color indexed="81"/>
            <rFont val="Tahoma"/>
            <family val="2"/>
          </rPr>
          <t>Questo importo per cento corrisponde alla somma delle aliquote registrate in questa sezione. Non sono considerati gli eventuali contributi fissi (p. es. premi di assicurazioni contro gli infortuni professionali di fr. 100.-).</t>
        </r>
      </text>
    </comment>
    <comment ref="B39" authorId="0" shapeId="0" xr:uid="{00000000-0006-0000-0000-000019000000}">
      <text>
        <r>
          <rPr>
            <b/>
            <sz val="9"/>
            <color indexed="81"/>
            <rFont val="Tahoma"/>
            <family val="2"/>
          </rPr>
          <t xml:space="preserve">Assicurazione indennità giornaliere in caso di malattia. </t>
        </r>
        <r>
          <rPr>
            <sz val="9"/>
            <color indexed="81"/>
            <rFont val="Tahoma"/>
            <family val="2"/>
          </rPr>
          <t xml:space="preserve">Se al lavoratore non devono essere versate le indennità giornaliere in caso di malattia, il contenuto di questa cella può essere cancellato.   </t>
        </r>
      </text>
    </comment>
    <comment ref="C39" authorId="1" shapeId="0" xr:uid="{00000000-0006-0000-0000-00001A000000}">
      <text>
        <r>
          <rPr>
            <sz val="9"/>
            <color indexed="81"/>
            <rFont val="Tahoma"/>
            <family val="2"/>
          </rPr>
          <t xml:space="preserve">Compilare questa cella se per il lavoratore  si stipula  un'assicurazione dell'indennità giornaliera per malattia, se si è concordato che esso paga una parte del premio e se si calcolano i premi in per cento o per mille della somma del salario.  
In questo caso l'aliquota determinante per il calcolo della parte a carico del lavoratore deve essere indicata in </t>
        </r>
        <r>
          <rPr>
            <u/>
            <sz val="9"/>
            <color indexed="81"/>
            <rFont val="Tahoma"/>
            <family val="2"/>
          </rPr>
          <t>per cento</t>
        </r>
        <r>
          <rPr>
            <sz val="9"/>
            <color indexed="81"/>
            <rFont val="Tahoma"/>
            <family val="2"/>
          </rPr>
          <t xml:space="preserve">.    
</t>
        </r>
      </text>
    </comment>
    <comment ref="E39" authorId="0" shapeId="0" xr:uid="{00000000-0006-0000-0000-00001B000000}">
      <text>
        <r>
          <rPr>
            <sz val="9"/>
            <color indexed="81"/>
            <rFont val="Tahoma"/>
            <family val="2"/>
          </rPr>
          <t xml:space="preserve">Compilare questa cella se il lavoratore deve essere assicurato per l'indennità giornaliera per malattia, se   è stato concordato che esso paga una parte dei premi e se i premi sono costituiti da in importo fisso.
In questo caso nella cella deve essere indicata la parte di premio a carico del lavoratore e che il datore di lavoro deduce dal salario.
</t>
        </r>
        <r>
          <rPr>
            <b/>
            <sz val="9"/>
            <color indexed="81"/>
            <rFont val="Tahoma"/>
            <family val="2"/>
          </rPr>
          <t>Attenzione!:</t>
        </r>
        <r>
          <rPr>
            <sz val="9"/>
            <color indexed="81"/>
            <rFont val="Tahoma"/>
            <family val="2"/>
          </rPr>
          <t xml:space="preserve"> In questa cella vi è una formula nascosta che serve al calcolo del contributo per l'assicurazione dell'indennità giornaliera per malattia nel caso in cui un'aliquota percentuale debba essere applicata (cella C39). Se nella cella E39 viene indicato un importo fisso, la formula viene cancellata e il contributo per l'assicurazione dell'indennità giornaliera per malattia non può più essere calcolato nella variante di un'aliquota percentuale. Se l'utilizzatore desidera calcolare il contributo per l'assicurazione dell'indennità giornaliera per malattia nella variante di un'aliquota percentuale dopo la cancellazione della formula, dovrà scaricare un nuovo documento excel. </t>
        </r>
      </text>
    </comment>
    <comment ref="B40" authorId="0" shapeId="0" xr:uid="{00000000-0006-0000-0000-00001C000000}">
      <text>
        <r>
          <rPr>
            <b/>
            <sz val="9"/>
            <color indexed="81"/>
            <rFont val="Tahoma"/>
            <family val="2"/>
          </rPr>
          <t>Assicurazione contro gli infortuni non professionali</t>
        </r>
        <r>
          <rPr>
            <sz val="9"/>
            <color indexed="81"/>
            <rFont val="Tahoma"/>
            <family val="2"/>
          </rPr>
          <t xml:space="preserve">. Il lavoratore deve essere assicurato contro gli infortuni non professionali se il suo orario di lavoro è di 8 o più ore settimanali. I premi sono versati all'assicurazione dal datore di lavoro ma sono a carico del lavoratore. Il datore di lavoro li deduce dal salario del lavoratore. 
Se l'orario di lavoro è inferiore a 8 ore settimanali il contenuto di questa cella deve essere cancellato.  </t>
        </r>
      </text>
    </comment>
    <comment ref="C40" authorId="1" shapeId="0" xr:uid="{00000000-0006-0000-0000-00001D000000}">
      <text>
        <r>
          <rPr>
            <sz val="9"/>
            <color indexed="81"/>
            <rFont val="Tahoma"/>
            <family val="2"/>
          </rPr>
          <t xml:space="preserve">Se il lavoratore deve essere assicurato contro gli infortuni non professionali e se i premi sono calcolati in per mille della somma salariale, in questa cella la corrispondente aliquota deve essere indicata in </t>
        </r>
        <r>
          <rPr>
            <u/>
            <sz val="9"/>
            <color indexed="81"/>
            <rFont val="Tahoma"/>
            <family val="2"/>
          </rPr>
          <t>per cento</t>
        </r>
        <r>
          <rPr>
            <sz val="9"/>
            <color indexed="81"/>
            <rFont val="Tahoma"/>
            <family val="2"/>
          </rPr>
          <t xml:space="preserve">. 
</t>
        </r>
      </text>
    </comment>
    <comment ref="E40" authorId="0" shapeId="0" xr:uid="{00000000-0006-0000-0000-00001E000000}">
      <text>
        <r>
          <rPr>
            <sz val="9"/>
            <color indexed="81"/>
            <rFont val="Tahoma"/>
            <family val="2"/>
          </rPr>
          <t xml:space="preserve">Se il lavoratore deve essere assicurato contro gli infortuni non professionali e se i premi sono costituiti da un </t>
        </r>
        <r>
          <rPr>
            <u/>
            <sz val="9"/>
            <color indexed="81"/>
            <rFont val="Tahoma"/>
            <family val="2"/>
          </rPr>
          <t>importo fisso annuo</t>
        </r>
        <r>
          <rPr>
            <sz val="9"/>
            <color indexed="81"/>
            <rFont val="Tahoma"/>
            <family val="2"/>
          </rPr>
          <t xml:space="preserve">, indicare l'importo in questa cella.  
</t>
        </r>
        <r>
          <rPr>
            <b/>
            <sz val="9"/>
            <color indexed="81"/>
            <rFont val="Tahoma"/>
            <family val="2"/>
          </rPr>
          <t>Attenzione!:</t>
        </r>
        <r>
          <rPr>
            <sz val="9"/>
            <color indexed="81"/>
            <rFont val="Tahoma"/>
            <family val="2"/>
          </rPr>
          <t xml:space="preserve"> In questa cella vi è una formula nascosta che serve al calcolo del contributo per l'assicurazione infortunio non professionali nel caso in cui un'aliquota percentuale debba essere applicata (cella C40). Se nella cella E40 viene indicato un importo fisso, la formula viene cancellata e il contributo per l'assicurazione infortunio non professionali non può più essere calcolato nella variante di un'aliquota percentuale. Se l'utilizzatore desidera calcolare il contributo per l'assicurazione infortunio non professionali nella variante di un'aliquota percentuale dopo la cancellazione della formula, dovrà scaricare un nuovo documento excel. </t>
        </r>
      </text>
    </comment>
    <comment ref="C42" authorId="0" shapeId="0" xr:uid="{00000000-0006-0000-0000-00001F000000}">
      <text>
        <r>
          <rPr>
            <sz val="9"/>
            <color indexed="81"/>
            <rFont val="Tahoma"/>
            <family val="2"/>
          </rPr>
          <t xml:space="preserve">Se il calcolo è effettuato con la procedura di conteggio ordinaria con imposta alla fonte, indicare in questa cella l'aliquota dell'imposta alla fonte.  </t>
        </r>
      </text>
    </comment>
    <comment ref="B43" authorId="0" shapeId="0" xr:uid="{00000000-0006-0000-0000-000020000000}">
      <text>
        <r>
          <rPr>
            <b/>
            <sz val="9"/>
            <color indexed="81"/>
            <rFont val="Tahoma"/>
            <family val="2"/>
          </rPr>
          <t xml:space="preserve">Contributo alla cassa cantonale d'assegni familiari. </t>
        </r>
        <r>
          <rPr>
            <sz val="9"/>
            <color indexed="81"/>
            <rFont val="Tahoma"/>
            <family val="2"/>
          </rPr>
          <t>In questa cella è conteggiato il contributo del lavoratore per la cassa cantonale d'assegni familiari. Tale contributo è previsto solo nel Canton Vallese.</t>
        </r>
        <r>
          <rPr>
            <b/>
            <sz val="9"/>
            <color indexed="81"/>
            <rFont val="Tahoma"/>
            <family val="2"/>
          </rPr>
          <t xml:space="preserve"> </t>
        </r>
        <r>
          <rPr>
            <sz val="9"/>
            <color indexed="81"/>
            <rFont val="Tahoma"/>
            <family val="2"/>
          </rPr>
          <t xml:space="preserve"> </t>
        </r>
      </text>
    </comment>
    <comment ref="B44" authorId="0" shapeId="0" xr:uid="{00000000-0006-0000-0000-000021000000}">
      <text>
        <r>
          <rPr>
            <sz val="9"/>
            <color indexed="81"/>
            <rFont val="Tahoma"/>
            <family val="2"/>
          </rPr>
          <t xml:space="preserve">I contributi devono essere versati alla fine del periodo di conteggio determinante agli organi seguenti: 
- AVS/AI/IPG, AD, imposta alla fonte (procedura di conteggio semplificata): alla cassa di compensazione AVS; 
- CAF (Canton VS: alla cassa d'assegni familiari (di regola la cassa è gestita dalla cassa di compensazione AVS);  
- assicurazione dell'indennità giornaliera per malattia: all'assicuratore in materia di indennità giornaliera per malattia;
- assicurazione contro gli infortuni non professionali: all'assicuratore infortuni;  
- imposta alla fonte con la procedura di conteggio ordinaria: all'amministrazione delle contribuzioni; 
Le somme totali (contributi del datore di lavoro e del lavoratore) da versare agli organi interessati sono registrate nella sezione "Prestazioni per destinatari".  </t>
        </r>
      </text>
    </comment>
    <comment ref="C44" authorId="0" shapeId="0" xr:uid="{00000000-0006-0000-0000-000022000000}">
      <text>
        <r>
          <rPr>
            <sz val="9"/>
            <color indexed="81"/>
            <rFont val="Tahoma"/>
            <family val="2"/>
          </rPr>
          <t xml:space="preserve">Questo importo per cento corrisponde alla somma delle aliquote registrate in questa sezione. Non sono considerati gli eventuali contributi fissi (p. es. premi di assicurazioni contro gli infortuni non professionali di fr. 100.-).
</t>
        </r>
      </text>
    </comment>
    <comment ref="B46" authorId="0" shapeId="0" xr:uid="{00000000-0006-0000-0000-000023000000}">
      <text>
        <r>
          <rPr>
            <sz val="9"/>
            <color indexed="81"/>
            <rFont val="Tahoma"/>
            <family val="2"/>
          </rPr>
          <t xml:space="preserve">Salario effettivamente versato al lavoratore.  </t>
        </r>
      </text>
    </comment>
    <comment ref="B50" authorId="0" shapeId="0" xr:uid="{00000000-0006-0000-0000-000024000000}">
      <text>
        <r>
          <rPr>
            <sz val="9"/>
            <color indexed="81"/>
            <rFont val="Tahoma"/>
            <family val="2"/>
          </rPr>
          <t xml:space="preserve">Di regola, la cassa d'assegni familiari è gestita dalla cassa di compensazione AVS. </t>
        </r>
      </text>
    </comment>
  </commentList>
</comments>
</file>

<file path=xl/sharedStrings.xml><?xml version="1.0" encoding="utf-8"?>
<sst xmlns="http://schemas.openxmlformats.org/spreadsheetml/2006/main" count="89" uniqueCount="69">
  <si>
    <t>Uri</t>
  </si>
  <si>
    <t xml:space="preserve">Preventivo salariale </t>
  </si>
  <si>
    <t>[Anno]</t>
  </si>
  <si>
    <t>Luogo, data]</t>
  </si>
  <si>
    <t>Datore di lavoro</t>
  </si>
  <si>
    <t xml:space="preserve">Nome, cognome </t>
  </si>
  <si>
    <t>Via</t>
  </si>
  <si>
    <t>NAP, località</t>
  </si>
  <si>
    <t>Lavoratore</t>
  </si>
  <si>
    <t>Nome, cognome</t>
  </si>
  <si>
    <t>Basi</t>
  </si>
  <si>
    <t>Cantone</t>
  </si>
  <si>
    <t>Procedura di conteggio</t>
  </si>
  <si>
    <t>Salario orario</t>
  </si>
  <si>
    <t>Numero di ore</t>
  </si>
  <si>
    <t>Salario</t>
  </si>
  <si>
    <t>Aliquote</t>
  </si>
  <si>
    <t>Per ora</t>
  </si>
  <si>
    <t>Per anno</t>
  </si>
  <si>
    <t>Salario da lavoro</t>
  </si>
  <si>
    <t>Supplemento ferie</t>
  </si>
  <si>
    <t>Salario lordo  lavoratore</t>
  </si>
  <si>
    <t>Contributi  datore di lavoro</t>
  </si>
  <si>
    <t>AVS/AI/IPG</t>
  </si>
  <si>
    <t>AD</t>
  </si>
  <si>
    <t>CAF</t>
  </si>
  <si>
    <t>Spese amministrative</t>
  </si>
  <si>
    <t>Assic. indennità giorn. malattia</t>
  </si>
  <si>
    <t>Totale contributi dat. lavoro</t>
  </si>
  <si>
    <t>Contributi lavoratore</t>
  </si>
  <si>
    <t>Totale contributi lavoratore</t>
  </si>
  <si>
    <t>Salario netto lavoratore</t>
  </si>
  <si>
    <t>Prestazioni per destinatari</t>
  </si>
  <si>
    <t>Contributi a cassa di compens.</t>
  </si>
  <si>
    <t>Contributi a CAF</t>
  </si>
  <si>
    <t>Preventivo salariale</t>
  </si>
  <si>
    <t>Argovia</t>
  </si>
  <si>
    <t>Appenzello AR</t>
  </si>
  <si>
    <t>Appenzello AI</t>
  </si>
  <si>
    <t>Basilea Campagna</t>
  </si>
  <si>
    <t>Basilea Città</t>
  </si>
  <si>
    <t>Berna</t>
  </si>
  <si>
    <t>Friburgo</t>
  </si>
  <si>
    <t>Ginevra</t>
  </si>
  <si>
    <t>Glarona</t>
  </si>
  <si>
    <t>Grigioni</t>
  </si>
  <si>
    <t>Giura</t>
  </si>
  <si>
    <t>Lucerna</t>
  </si>
  <si>
    <t>Neuchâtel</t>
  </si>
  <si>
    <t>Nidvaldo</t>
  </si>
  <si>
    <t>Obvaldo</t>
  </si>
  <si>
    <t>San Gallo</t>
  </si>
  <si>
    <t>Soletta</t>
  </si>
  <si>
    <t>Sciaffusa</t>
  </si>
  <si>
    <t>Svitto</t>
  </si>
  <si>
    <t>Ticino</t>
  </si>
  <si>
    <t>Turgovia</t>
  </si>
  <si>
    <t>Vaud</t>
  </si>
  <si>
    <t>Vallese</t>
  </si>
  <si>
    <t>Zugo</t>
  </si>
  <si>
    <t>Zurigo</t>
  </si>
  <si>
    <t>Scegliere</t>
  </si>
  <si>
    <t>Nessuno</t>
  </si>
  <si>
    <t>Semplificata</t>
  </si>
  <si>
    <t>Ordinaria</t>
  </si>
  <si>
    <t>Ordinaria con imposta alla fonte</t>
  </si>
  <si>
    <t>Assic. contro infortuni prof.</t>
  </si>
  <si>
    <t>Assic. contro infortuni non prof.</t>
  </si>
  <si>
    <t>Totale spese dat. lavoro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</si>
</sst>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Fr.&quot;\ #,##0.00"/>
    <numFmt numFmtId="165" formatCode="0.000%"/>
  </numFmts>
  <fonts count="10" x14ac:knownFonts="1">
    <font>
      <sz val="10"/>
      <color theme="1"/>
      <name val="Arial"/>
      <family val="2"/>
    </font>
    <font>
      <b/>
      <sz val="10"/>
      <name val="Arial"/>
      <family val="2"/>
    </font>
    <font>
      <sz val="9"/>
      <color indexed="81"/>
      <name val="Tahoma"/>
      <family val="2"/>
    </font>
    <font>
      <u/>
      <sz val="9"/>
      <color indexed="81"/>
      <name val="Tahoma"/>
      <family val="2"/>
    </font>
    <font>
      <sz val="10"/>
      <name val="Arial"/>
      <family val="2"/>
    </font>
    <font>
      <b/>
      <sz val="9"/>
      <color indexed="81"/>
      <name val="Tahoma"/>
      <family val="2"/>
    </font>
    <font>
      <b/>
      <sz val="10"/>
      <color theme="1"/>
      <name val="Arial"/>
      <family val="2"/>
    </font>
    <font>
      <sz val="10"/>
      <color rgb="FFFF0000"/>
      <name val="Arial"/>
      <family val="2"/>
    </font>
    <font>
      <b/>
      <sz val="12"/>
      <color theme="1"/>
      <name val="Arial"/>
      <family val="2"/>
    </font>
    <font>
      <b/>
      <sz val="11"/>
      <color theme="1"/>
      <name val="Arial"/>
      <family val="2"/>
    </font>
  </fonts>
  <fills count="5">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0"/>
        <bgColor rgb="FF000000"/>
      </patternFill>
    </fill>
  </fills>
  <borders count="32">
    <border>
      <left/>
      <right/>
      <top/>
      <bottom/>
      <diagonal/>
    </border>
    <border>
      <left style="thin">
        <color rgb="FF35629D"/>
      </left>
      <right style="thin">
        <color rgb="FF35629D"/>
      </right>
      <top style="thin">
        <color rgb="FF35629D"/>
      </top>
      <bottom style="thin">
        <color rgb="FF35629D"/>
      </bottom>
      <diagonal/>
    </border>
    <border>
      <left style="medium">
        <color rgb="FF35629D"/>
      </left>
      <right style="thin">
        <color rgb="FF35629D"/>
      </right>
      <top style="medium">
        <color rgb="FF35629D"/>
      </top>
      <bottom style="thin">
        <color rgb="FF35629D"/>
      </bottom>
      <diagonal/>
    </border>
    <border>
      <left style="thin">
        <color rgb="FF35629D"/>
      </left>
      <right style="thin">
        <color rgb="FF35629D"/>
      </right>
      <top style="medium">
        <color rgb="FF35629D"/>
      </top>
      <bottom style="thin">
        <color rgb="FF35629D"/>
      </bottom>
      <diagonal/>
    </border>
    <border>
      <left style="thin">
        <color rgb="FF35629D"/>
      </left>
      <right style="medium">
        <color rgb="FF35629D"/>
      </right>
      <top style="medium">
        <color rgb="FF35629D"/>
      </top>
      <bottom style="thin">
        <color rgb="FF35629D"/>
      </bottom>
      <diagonal/>
    </border>
    <border>
      <left style="medium">
        <color rgb="FF35629D"/>
      </left>
      <right style="thin">
        <color rgb="FF35629D"/>
      </right>
      <top style="thin">
        <color rgb="FF35629D"/>
      </top>
      <bottom style="thin">
        <color rgb="FF35629D"/>
      </bottom>
      <diagonal/>
    </border>
    <border>
      <left style="thin">
        <color rgb="FF35629D"/>
      </left>
      <right style="medium">
        <color rgb="FF35629D"/>
      </right>
      <top style="thin">
        <color rgb="FF35629D"/>
      </top>
      <bottom style="thin">
        <color rgb="FF35629D"/>
      </bottom>
      <diagonal/>
    </border>
    <border>
      <left style="medium">
        <color rgb="FF35629D"/>
      </left>
      <right style="thin">
        <color rgb="FF35629D"/>
      </right>
      <top style="thin">
        <color rgb="FF35629D"/>
      </top>
      <bottom/>
      <diagonal/>
    </border>
    <border>
      <left style="thin">
        <color rgb="FF35629D"/>
      </left>
      <right style="thin">
        <color rgb="FF35629D"/>
      </right>
      <top style="thin">
        <color rgb="FF35629D"/>
      </top>
      <bottom/>
      <diagonal/>
    </border>
    <border>
      <left style="thin">
        <color rgb="FF35629D"/>
      </left>
      <right style="medium">
        <color rgb="FF35629D"/>
      </right>
      <top style="thin">
        <color rgb="FF35629D"/>
      </top>
      <bottom/>
      <diagonal/>
    </border>
    <border>
      <left style="medium">
        <color rgb="FF35629D"/>
      </left>
      <right style="thin">
        <color rgb="FF35629D"/>
      </right>
      <top style="thin">
        <color rgb="FF35629D"/>
      </top>
      <bottom style="medium">
        <color rgb="FF35629D"/>
      </bottom>
      <diagonal/>
    </border>
    <border>
      <left style="thin">
        <color rgb="FF35629D"/>
      </left>
      <right style="thin">
        <color rgb="FF35629D"/>
      </right>
      <top style="thin">
        <color rgb="FF35629D"/>
      </top>
      <bottom style="medium">
        <color rgb="FF35629D"/>
      </bottom>
      <diagonal/>
    </border>
    <border>
      <left style="thin">
        <color rgb="FF35629D"/>
      </left>
      <right style="medium">
        <color rgb="FF35629D"/>
      </right>
      <top style="thin">
        <color rgb="FF35629D"/>
      </top>
      <bottom style="medium">
        <color rgb="FF35629D"/>
      </bottom>
      <diagonal/>
    </border>
    <border>
      <left style="medium">
        <color rgb="FF35629D"/>
      </left>
      <right/>
      <top style="thin">
        <color rgb="FF35629D"/>
      </top>
      <bottom style="thin">
        <color rgb="FF35629D"/>
      </bottom>
      <diagonal/>
    </border>
    <border>
      <left style="medium">
        <color rgb="FF35629D"/>
      </left>
      <right/>
      <top style="thin">
        <color rgb="FF35629D"/>
      </top>
      <bottom style="medium">
        <color rgb="FF35629D"/>
      </bottom>
      <diagonal/>
    </border>
    <border>
      <left style="medium">
        <color rgb="FF35629D"/>
      </left>
      <right/>
      <top/>
      <bottom style="thin">
        <color rgb="FF35629D"/>
      </bottom>
      <diagonal/>
    </border>
    <border>
      <left/>
      <right style="medium">
        <color rgb="FF35629D"/>
      </right>
      <top style="thin">
        <color rgb="FF35629D"/>
      </top>
      <bottom style="thin">
        <color rgb="FF35629D"/>
      </bottom>
      <diagonal/>
    </border>
    <border>
      <left/>
      <right style="medium">
        <color rgb="FF35629D"/>
      </right>
      <top style="thin">
        <color rgb="FF35629D"/>
      </top>
      <bottom style="medium">
        <color rgb="FF35629D"/>
      </bottom>
      <diagonal/>
    </border>
    <border>
      <left style="medium">
        <color rgb="FF35629D"/>
      </left>
      <right style="thin">
        <color rgb="FF35629D"/>
      </right>
      <top/>
      <bottom style="thin">
        <color rgb="FF35629D"/>
      </bottom>
      <diagonal/>
    </border>
    <border>
      <left/>
      <right/>
      <top/>
      <bottom style="medium">
        <color rgb="FF35629D"/>
      </bottom>
      <diagonal/>
    </border>
    <border>
      <left style="medium">
        <color rgb="FF35629D"/>
      </left>
      <right/>
      <top style="medium">
        <color rgb="FF35629D"/>
      </top>
      <bottom/>
      <diagonal/>
    </border>
    <border>
      <left style="medium">
        <color rgb="FF35629D"/>
      </left>
      <right/>
      <top style="medium">
        <color rgb="FF35629D"/>
      </top>
      <bottom style="thin">
        <color rgb="FF35629D"/>
      </bottom>
      <diagonal/>
    </border>
    <border>
      <left style="thin">
        <color rgb="FF35629D"/>
      </left>
      <right/>
      <top style="medium">
        <color rgb="FF35629D"/>
      </top>
      <bottom style="thin">
        <color rgb="FF35629D"/>
      </bottom>
      <diagonal/>
    </border>
    <border>
      <left/>
      <right/>
      <top style="medium">
        <color rgb="FF35629D"/>
      </top>
      <bottom style="thin">
        <color rgb="FF35629D"/>
      </bottom>
      <diagonal/>
    </border>
    <border>
      <left/>
      <right style="medium">
        <color rgb="FF35629D"/>
      </right>
      <top style="medium">
        <color rgb="FF35629D"/>
      </top>
      <bottom style="thin">
        <color rgb="FF35629D"/>
      </bottom>
      <diagonal/>
    </border>
    <border>
      <left style="thin">
        <color rgb="FF35629D"/>
      </left>
      <right/>
      <top style="thin">
        <color rgb="FF35629D"/>
      </top>
      <bottom style="thin">
        <color rgb="FF35629D"/>
      </bottom>
      <diagonal/>
    </border>
    <border>
      <left/>
      <right/>
      <top style="thin">
        <color rgb="FF35629D"/>
      </top>
      <bottom style="thin">
        <color rgb="FF35629D"/>
      </bottom>
      <diagonal/>
    </border>
    <border>
      <left style="thin">
        <color rgb="FF35629D"/>
      </left>
      <right/>
      <top/>
      <bottom style="thin">
        <color rgb="FF35629D"/>
      </bottom>
      <diagonal/>
    </border>
    <border>
      <left/>
      <right/>
      <top/>
      <bottom style="thin">
        <color rgb="FF35629D"/>
      </bottom>
      <diagonal/>
    </border>
    <border>
      <left/>
      <right style="medium">
        <color rgb="FF35629D"/>
      </right>
      <top/>
      <bottom style="thin">
        <color rgb="FF35629D"/>
      </bottom>
      <diagonal/>
    </border>
    <border>
      <left style="thin">
        <color rgb="FF35629D"/>
      </left>
      <right/>
      <top style="thin">
        <color rgb="FF35629D"/>
      </top>
      <bottom style="medium">
        <color rgb="FF35629D"/>
      </bottom>
      <diagonal/>
    </border>
    <border>
      <left/>
      <right/>
      <top style="thin">
        <color rgb="FF35629D"/>
      </top>
      <bottom style="medium">
        <color rgb="FF35629D"/>
      </bottom>
      <diagonal/>
    </border>
  </borders>
  <cellStyleXfs count="1">
    <xf numFmtId="0" fontId="0" fillId="0" borderId="0"/>
  </cellStyleXfs>
  <cellXfs count="116">
    <xf numFmtId="0" fontId="0" fillId="0" borderId="0" xfId="0"/>
    <xf numFmtId="0" fontId="0" fillId="0" borderId="0" xfId="0"/>
    <xf numFmtId="164" fontId="0" fillId="0" borderId="0" xfId="0" applyNumberFormat="1"/>
    <xf numFmtId="0" fontId="0" fillId="2" borderId="0" xfId="0" applyFill="1" applyProtection="1"/>
    <xf numFmtId="0" fontId="0" fillId="0" borderId="0" xfId="0" applyProtection="1"/>
    <xf numFmtId="0" fontId="0" fillId="2" borderId="0" xfId="0" applyFont="1" applyFill="1" applyProtection="1"/>
    <xf numFmtId="10" fontId="4" fillId="0" borderId="1" xfId="0" applyNumberFormat="1" applyFont="1" applyFill="1" applyBorder="1" applyAlignment="1" applyProtection="1">
      <alignment horizontal="right" vertical="center"/>
    </xf>
    <xf numFmtId="0" fontId="1" fillId="3" borderId="2" xfId="0" applyFont="1" applyFill="1" applyBorder="1" applyAlignment="1" applyProtection="1">
      <alignment vertical="center" wrapText="1"/>
    </xf>
    <xf numFmtId="0" fontId="1" fillId="3" borderId="3" xfId="0" applyFont="1" applyFill="1" applyBorder="1" applyAlignment="1" applyProtection="1">
      <alignment horizontal="right" vertical="center" wrapText="1"/>
    </xf>
    <xf numFmtId="0" fontId="1" fillId="3" borderId="4" xfId="0" applyFont="1" applyFill="1" applyBorder="1" applyAlignment="1" applyProtection="1">
      <alignment horizontal="right" vertical="center" wrapText="1"/>
    </xf>
    <xf numFmtId="0" fontId="4" fillId="0" borderId="5" xfId="0" applyFont="1" applyFill="1" applyBorder="1" applyAlignment="1" applyProtection="1">
      <alignment vertical="center" wrapText="1"/>
    </xf>
    <xf numFmtId="10" fontId="4" fillId="0" borderId="1" xfId="0" applyNumberFormat="1" applyFont="1" applyFill="1" applyBorder="1" applyAlignment="1" applyProtection="1">
      <alignment horizontal="right" vertical="center" wrapText="1"/>
    </xf>
    <xf numFmtId="164" fontId="4" fillId="0" borderId="1" xfId="0" applyNumberFormat="1" applyFont="1" applyFill="1" applyBorder="1" applyAlignment="1" applyProtection="1">
      <alignment horizontal="right" vertical="center" wrapText="1"/>
    </xf>
    <xf numFmtId="164" fontId="4" fillId="0" borderId="6" xfId="0" applyNumberFormat="1" applyFont="1" applyFill="1" applyBorder="1" applyAlignment="1" applyProtection="1">
      <alignment horizontal="right" vertical="center" wrapText="1"/>
    </xf>
    <xf numFmtId="0" fontId="4" fillId="0" borderId="7" xfId="0" applyFont="1" applyFill="1" applyBorder="1" applyAlignment="1" applyProtection="1">
      <alignment vertical="center" wrapText="1"/>
    </xf>
    <xf numFmtId="10" fontId="4" fillId="0" borderId="8" xfId="0" applyNumberFormat="1" applyFont="1" applyFill="1" applyBorder="1" applyAlignment="1" applyProtection="1">
      <alignment horizontal="right" vertical="center"/>
    </xf>
    <xf numFmtId="164" fontId="4" fillId="0" borderId="8" xfId="0" applyNumberFormat="1" applyFont="1" applyFill="1" applyBorder="1" applyAlignment="1" applyProtection="1">
      <alignment horizontal="right" vertical="center" wrapText="1"/>
    </xf>
    <xf numFmtId="164" fontId="4" fillId="0" borderId="9" xfId="0" applyNumberFormat="1" applyFont="1" applyFill="1" applyBorder="1" applyAlignment="1" applyProtection="1">
      <alignment horizontal="right" vertical="center" wrapText="1"/>
    </xf>
    <xf numFmtId="0" fontId="4" fillId="0" borderId="10" xfId="0" applyFont="1" applyFill="1" applyBorder="1" applyAlignment="1" applyProtection="1">
      <alignment vertical="center" wrapText="1"/>
    </xf>
    <xf numFmtId="10" fontId="4" fillId="0" borderId="11" xfId="0" applyNumberFormat="1" applyFont="1" applyFill="1" applyBorder="1" applyAlignment="1" applyProtection="1">
      <alignment horizontal="right" vertical="center"/>
    </xf>
    <xf numFmtId="164" fontId="4" fillId="0" borderId="11" xfId="0" applyNumberFormat="1" applyFont="1" applyFill="1" applyBorder="1" applyAlignment="1" applyProtection="1">
      <alignment horizontal="right" vertical="center" wrapText="1"/>
    </xf>
    <xf numFmtId="164" fontId="4" fillId="0" borderId="12" xfId="0" applyNumberFormat="1" applyFont="1" applyFill="1" applyBorder="1" applyAlignment="1" applyProtection="1">
      <alignment horizontal="right" vertical="center" wrapText="1"/>
    </xf>
    <xf numFmtId="0" fontId="8" fillId="2" borderId="0" xfId="0" applyFont="1" applyFill="1" applyAlignment="1" applyProtection="1">
      <alignment horizontal="left" vertical="center"/>
    </xf>
    <xf numFmtId="0" fontId="8" fillId="2" borderId="0" xfId="0" applyFont="1" applyFill="1" applyAlignment="1" applyProtection="1">
      <alignment horizontal="left" vertical="center"/>
      <protection locked="0"/>
    </xf>
    <xf numFmtId="0" fontId="0" fillId="2" borderId="0" xfId="0" applyFill="1" applyAlignment="1" applyProtection="1">
      <alignment vertical="center"/>
    </xf>
    <xf numFmtId="0" fontId="0" fillId="0" borderId="0" xfId="0" applyFill="1" applyAlignment="1" applyProtection="1">
      <alignment horizontal="right" vertical="center"/>
      <protection locked="0"/>
    </xf>
    <xf numFmtId="0" fontId="8" fillId="2" borderId="0" xfId="0" applyFont="1" applyFill="1" applyAlignment="1" applyProtection="1">
      <alignment vertical="center"/>
    </xf>
    <xf numFmtId="0" fontId="4" fillId="0" borderId="13" xfId="0" applyFont="1" applyFill="1" applyBorder="1" applyAlignment="1" applyProtection="1">
      <alignment vertical="center" wrapText="1"/>
    </xf>
    <xf numFmtId="0" fontId="4" fillId="0" borderId="14" xfId="0" applyFont="1" applyFill="1" applyBorder="1" applyAlignment="1" applyProtection="1">
      <alignment vertical="center" wrapText="1"/>
    </xf>
    <xf numFmtId="0" fontId="4" fillId="0" borderId="15" xfId="0" applyFont="1" applyFill="1" applyBorder="1" applyAlignment="1" applyProtection="1">
      <alignment vertical="center" wrapText="1"/>
    </xf>
    <xf numFmtId="0" fontId="4" fillId="0" borderId="5" xfId="0" applyFont="1" applyFill="1" applyBorder="1" applyAlignment="1" applyProtection="1">
      <alignment horizontal="left" vertical="center" wrapText="1"/>
    </xf>
    <xf numFmtId="164" fontId="4" fillId="0" borderId="16" xfId="0" applyNumberFormat="1" applyFont="1" applyFill="1" applyBorder="1" applyAlignment="1" applyProtection="1">
      <alignment horizontal="left" vertical="center"/>
    </xf>
    <xf numFmtId="0" fontId="4" fillId="0" borderId="10" xfId="0" applyFont="1" applyFill="1" applyBorder="1" applyAlignment="1" applyProtection="1">
      <alignment horizontal="left" vertical="center" wrapText="1"/>
    </xf>
    <xf numFmtId="0" fontId="4" fillId="0" borderId="17" xfId="0" applyFont="1" applyFill="1" applyBorder="1" applyAlignment="1" applyProtection="1">
      <alignment horizontal="left" vertical="center"/>
    </xf>
    <xf numFmtId="0" fontId="9" fillId="2" borderId="0" xfId="0" applyFont="1" applyFill="1" applyAlignment="1" applyProtection="1">
      <alignment vertical="center"/>
    </xf>
    <xf numFmtId="0" fontId="0" fillId="0" borderId="0" xfId="0" applyAlignment="1" applyProtection="1">
      <alignment vertical="center"/>
    </xf>
    <xf numFmtId="0" fontId="1" fillId="3" borderId="2" xfId="0" applyFont="1" applyFill="1" applyBorder="1" applyAlignment="1" applyProtection="1">
      <alignment horizontal="left" vertical="center" wrapText="1"/>
    </xf>
    <xf numFmtId="10" fontId="0" fillId="0" borderId="1" xfId="0" applyNumberFormat="1" applyFont="1" applyFill="1" applyBorder="1" applyAlignment="1" applyProtection="1">
      <alignment vertical="center"/>
    </xf>
    <xf numFmtId="164" fontId="4" fillId="0" borderId="1" xfId="0" applyNumberFormat="1" applyFont="1" applyFill="1" applyBorder="1" applyAlignment="1" applyProtection="1">
      <alignment vertical="center" wrapText="1"/>
    </xf>
    <xf numFmtId="164" fontId="4" fillId="0" borderId="6" xfId="0" applyNumberFormat="1" applyFont="1" applyFill="1" applyBorder="1" applyAlignment="1" applyProtection="1">
      <alignment vertical="center" wrapText="1"/>
    </xf>
    <xf numFmtId="0" fontId="4" fillId="0" borderId="7" xfId="0" applyFont="1" applyFill="1" applyBorder="1" applyAlignment="1" applyProtection="1">
      <alignment horizontal="left" vertical="center" wrapText="1"/>
    </xf>
    <xf numFmtId="0" fontId="0" fillId="3" borderId="11" xfId="0" applyFont="1" applyFill="1" applyBorder="1" applyAlignment="1" applyProtection="1">
      <alignment vertical="center"/>
    </xf>
    <xf numFmtId="164" fontId="1" fillId="3" borderId="11" xfId="0" applyNumberFormat="1" applyFont="1" applyFill="1" applyBorder="1" applyAlignment="1" applyProtection="1">
      <alignment vertical="center" wrapText="1"/>
    </xf>
    <xf numFmtId="164" fontId="6" fillId="3" borderId="12" xfId="0" applyNumberFormat="1" applyFont="1" applyFill="1" applyBorder="1" applyAlignment="1" applyProtection="1">
      <alignment vertical="center"/>
    </xf>
    <xf numFmtId="0" fontId="1" fillId="2" borderId="0" xfId="0" applyFont="1" applyFill="1" applyBorder="1" applyAlignment="1" applyProtection="1">
      <alignment horizontal="left" vertical="center" wrapText="1"/>
    </xf>
    <xf numFmtId="0" fontId="0" fillId="2" borderId="0" xfId="0" applyFill="1" applyBorder="1" applyAlignment="1" applyProtection="1">
      <alignment vertical="center"/>
    </xf>
    <xf numFmtId="164" fontId="1" fillId="2" borderId="0" xfId="0" applyNumberFormat="1" applyFont="1" applyFill="1" applyBorder="1" applyAlignment="1" applyProtection="1">
      <alignment vertical="center" wrapText="1"/>
    </xf>
    <xf numFmtId="164" fontId="6" fillId="2" borderId="0" xfId="0" applyNumberFormat="1" applyFont="1" applyFill="1" applyBorder="1" applyAlignment="1" applyProtection="1">
      <alignment vertical="center"/>
    </xf>
    <xf numFmtId="10" fontId="0" fillId="0" borderId="0" xfId="0" applyNumberFormat="1" applyAlignment="1" applyProtection="1">
      <alignment vertical="center"/>
    </xf>
    <xf numFmtId="10" fontId="4" fillId="0" borderId="1" xfId="0" applyNumberFormat="1" applyFont="1" applyFill="1" applyBorder="1" applyAlignment="1" applyProtection="1">
      <alignment horizontal="right" vertical="center"/>
      <protection locked="0"/>
    </xf>
    <xf numFmtId="164" fontId="4" fillId="0" borderId="6" xfId="0" applyNumberFormat="1" applyFont="1" applyFill="1" applyBorder="1" applyAlignment="1" applyProtection="1">
      <alignment horizontal="right" vertical="center" wrapText="1"/>
      <protection locked="0"/>
    </xf>
    <xf numFmtId="10" fontId="0" fillId="0" borderId="1" xfId="0" applyNumberFormat="1" applyFill="1" applyBorder="1" applyAlignment="1" applyProtection="1">
      <alignment horizontal="right" vertical="center"/>
      <protection locked="0"/>
    </xf>
    <xf numFmtId="10" fontId="1" fillId="3" borderId="1" xfId="0" applyNumberFormat="1" applyFont="1" applyFill="1" applyBorder="1" applyAlignment="1" applyProtection="1">
      <alignment horizontal="right" vertical="center" wrapText="1"/>
    </xf>
    <xf numFmtId="164" fontId="1" fillId="3" borderId="1" xfId="0" applyNumberFormat="1" applyFont="1" applyFill="1" applyBorder="1" applyAlignment="1" applyProtection="1">
      <alignment horizontal="right" vertical="center" wrapText="1"/>
    </xf>
    <xf numFmtId="164" fontId="1" fillId="3" borderId="6" xfId="0" applyNumberFormat="1" applyFont="1" applyFill="1" applyBorder="1" applyAlignment="1" applyProtection="1">
      <alignment horizontal="right" vertical="center" wrapText="1"/>
    </xf>
    <xf numFmtId="164" fontId="1" fillId="4" borderId="18" xfId="0" applyNumberFormat="1" applyFont="1" applyFill="1" applyBorder="1" applyAlignment="1" applyProtection="1">
      <alignment vertical="center" wrapText="1"/>
    </xf>
    <xf numFmtId="164" fontId="1" fillId="4" borderId="1" xfId="0" applyNumberFormat="1" applyFont="1" applyFill="1" applyBorder="1" applyAlignment="1" applyProtection="1">
      <alignment horizontal="right" vertical="center" wrapText="1"/>
    </xf>
    <xf numFmtId="164" fontId="1" fillId="4" borderId="6" xfId="0" applyNumberFormat="1" applyFont="1" applyFill="1" applyBorder="1" applyAlignment="1" applyProtection="1">
      <alignment horizontal="right" vertical="center" wrapText="1"/>
    </xf>
    <xf numFmtId="164" fontId="1" fillId="3" borderId="11" xfId="0" applyNumberFormat="1" applyFont="1" applyFill="1" applyBorder="1" applyAlignment="1" applyProtection="1">
      <alignment horizontal="right" vertical="center" wrapText="1"/>
    </xf>
    <xf numFmtId="164" fontId="1" fillId="3" borderId="12" xfId="0" applyNumberFormat="1" applyFont="1" applyFill="1" applyBorder="1" applyAlignment="1" applyProtection="1">
      <alignment horizontal="right" vertical="center" wrapText="1"/>
    </xf>
    <xf numFmtId="164" fontId="1" fillId="4" borderId="19" xfId="0" applyNumberFormat="1" applyFont="1" applyFill="1" applyBorder="1" applyAlignment="1" applyProtection="1">
      <alignment vertical="center" wrapText="1"/>
    </xf>
    <xf numFmtId="164" fontId="1" fillId="4" borderId="19" xfId="0" applyNumberFormat="1" applyFont="1" applyFill="1" applyBorder="1" applyAlignment="1" applyProtection="1">
      <alignment horizontal="right" vertical="center" wrapText="1"/>
    </xf>
    <xf numFmtId="0" fontId="4" fillId="0" borderId="5" xfId="0" applyFont="1" applyFill="1" applyBorder="1" applyAlignment="1" applyProtection="1">
      <alignment vertical="center" wrapText="1"/>
      <protection locked="0"/>
    </xf>
    <xf numFmtId="10" fontId="4" fillId="0" borderId="1" xfId="0" applyNumberFormat="1" applyFont="1" applyFill="1" applyBorder="1" applyAlignment="1" applyProtection="1">
      <alignment horizontal="right" vertical="center" wrapText="1"/>
      <protection locked="0"/>
    </xf>
    <xf numFmtId="10" fontId="4" fillId="0" borderId="5" xfId="0" applyNumberFormat="1" applyFont="1" applyFill="1" applyBorder="1" applyAlignment="1" applyProtection="1">
      <alignment vertical="center" wrapText="1"/>
    </xf>
    <xf numFmtId="10" fontId="1" fillId="3" borderId="1" xfId="0" applyNumberFormat="1" applyFont="1" applyFill="1" applyBorder="1" applyAlignment="1" applyProtection="1">
      <alignment vertical="center" wrapText="1"/>
    </xf>
    <xf numFmtId="164" fontId="1" fillId="3" borderId="1" xfId="0" applyNumberFormat="1" applyFont="1" applyFill="1" applyBorder="1" applyAlignment="1" applyProtection="1">
      <alignment vertical="center" wrapText="1"/>
    </xf>
    <xf numFmtId="164" fontId="1" fillId="3" borderId="6" xfId="0" applyNumberFormat="1" applyFont="1" applyFill="1" applyBorder="1" applyAlignment="1" applyProtection="1">
      <alignment vertical="center" wrapText="1"/>
    </xf>
    <xf numFmtId="164" fontId="1" fillId="4" borderId="18" xfId="0" applyNumberFormat="1" applyFont="1" applyFill="1" applyBorder="1" applyAlignment="1" applyProtection="1">
      <alignment horizontal="left" vertical="center" wrapText="1"/>
    </xf>
    <xf numFmtId="164" fontId="1" fillId="4" borderId="1" xfId="0" applyNumberFormat="1" applyFont="1" applyFill="1" applyBorder="1" applyAlignment="1" applyProtection="1">
      <alignment vertical="center" wrapText="1"/>
    </xf>
    <xf numFmtId="164" fontId="1" fillId="4" borderId="6" xfId="0" applyNumberFormat="1" applyFont="1" applyFill="1" applyBorder="1" applyAlignment="1" applyProtection="1">
      <alignment vertical="center" wrapText="1"/>
    </xf>
    <xf numFmtId="164" fontId="1" fillId="3" borderId="12" xfId="0" applyNumberFormat="1" applyFont="1" applyFill="1" applyBorder="1" applyAlignment="1" applyProtection="1">
      <alignment vertical="center" wrapText="1"/>
    </xf>
    <xf numFmtId="10" fontId="4" fillId="0" borderId="8" xfId="0" applyNumberFormat="1" applyFont="1" applyFill="1" applyBorder="1" applyAlignment="1" applyProtection="1">
      <alignment horizontal="right" vertical="center"/>
      <protection locked="0"/>
    </xf>
    <xf numFmtId="0" fontId="1" fillId="3" borderId="20" xfId="0" applyFont="1" applyFill="1" applyBorder="1" applyAlignment="1" applyProtection="1">
      <alignment vertical="center" wrapText="1"/>
    </xf>
    <xf numFmtId="0" fontId="6" fillId="3" borderId="21" xfId="0" applyFont="1" applyFill="1" applyBorder="1" applyAlignment="1" applyProtection="1">
      <alignment horizontal="left" vertical="center"/>
    </xf>
    <xf numFmtId="0" fontId="0" fillId="0" borderId="16" xfId="0" applyBorder="1" applyProtection="1"/>
    <xf numFmtId="0" fontId="1" fillId="3" borderId="10" xfId="0" applyFont="1" applyFill="1" applyBorder="1" applyAlignment="1" applyProtection="1">
      <alignment horizontal="left" vertical="center" wrapText="1"/>
    </xf>
    <xf numFmtId="164" fontId="1" fillId="3" borderId="5" xfId="0" applyNumberFormat="1" applyFont="1" applyFill="1" applyBorder="1" applyAlignment="1" applyProtection="1">
      <alignment horizontal="left" vertical="center" wrapText="1"/>
    </xf>
    <xf numFmtId="164" fontId="1" fillId="3" borderId="10" xfId="0" applyNumberFormat="1" applyFont="1" applyFill="1" applyBorder="1" applyAlignment="1" applyProtection="1">
      <alignment vertical="center" wrapText="1"/>
    </xf>
    <xf numFmtId="164" fontId="1" fillId="3" borderId="10" xfId="0" applyNumberFormat="1" applyFont="1" applyFill="1" applyBorder="1" applyAlignment="1" applyProtection="1">
      <alignment horizontal="left" vertical="center" wrapText="1"/>
    </xf>
    <xf numFmtId="0" fontId="0" fillId="0" borderId="5" xfId="0" applyFont="1" applyBorder="1" applyAlignment="1" applyProtection="1">
      <alignment vertical="center"/>
      <protection locked="0"/>
    </xf>
    <xf numFmtId="0" fontId="0" fillId="0" borderId="0" xfId="0" applyFont="1"/>
    <xf numFmtId="0" fontId="0" fillId="2" borderId="0" xfId="0" applyNumberFormat="1" applyFont="1" applyFill="1" applyProtection="1"/>
    <xf numFmtId="0" fontId="6" fillId="2" borderId="0" xfId="0" applyNumberFormat="1" applyFont="1" applyFill="1" applyProtection="1"/>
    <xf numFmtId="0" fontId="6" fillId="2" borderId="0" xfId="0" applyFont="1" applyFill="1" applyProtection="1"/>
    <xf numFmtId="10" fontId="0" fillId="2" borderId="0" xfId="0" applyNumberFormat="1" applyFont="1" applyFill="1" applyAlignment="1" applyProtection="1">
      <alignment horizontal="left"/>
    </xf>
    <xf numFmtId="0" fontId="0" fillId="2" borderId="0" xfId="0" applyNumberFormat="1" applyFont="1" applyFill="1" applyAlignment="1" applyProtection="1">
      <alignment horizontal="left"/>
    </xf>
    <xf numFmtId="0" fontId="0" fillId="0" borderId="0" xfId="0" applyFont="1" applyProtection="1"/>
    <xf numFmtId="165" fontId="4" fillId="0" borderId="1" xfId="0" applyNumberFormat="1" applyFont="1" applyFill="1" applyBorder="1" applyAlignment="1" applyProtection="1">
      <alignment horizontal="right" vertical="center" wrapText="1"/>
    </xf>
    <xf numFmtId="0" fontId="4" fillId="0" borderId="30" xfId="0" applyFont="1" applyFill="1" applyBorder="1" applyAlignment="1" applyProtection="1">
      <alignment horizontal="left" vertical="center"/>
      <protection locked="0"/>
    </xf>
    <xf numFmtId="0" fontId="0" fillId="0" borderId="31" xfId="0" applyBorder="1" applyAlignment="1" applyProtection="1">
      <alignment horizontal="left" vertical="center"/>
      <protection locked="0"/>
    </xf>
    <xf numFmtId="0" fontId="0" fillId="0" borderId="30" xfId="0" applyNumberFormat="1" applyFont="1" applyFill="1" applyBorder="1" applyAlignment="1" applyProtection="1">
      <alignment horizontal="left" vertical="center"/>
      <protection locked="0"/>
    </xf>
    <xf numFmtId="0" fontId="0" fillId="0" borderId="31" xfId="0" applyNumberFormat="1" applyFont="1" applyFill="1" applyBorder="1" applyAlignment="1" applyProtection="1">
      <alignment horizontal="left" vertical="center"/>
      <protection locked="0"/>
    </xf>
    <xf numFmtId="0" fontId="0" fillId="0" borderId="17" xfId="0" applyNumberFormat="1" applyFont="1" applyFill="1" applyBorder="1" applyAlignment="1" applyProtection="1">
      <alignment horizontal="left" vertical="center"/>
      <protection locked="0"/>
    </xf>
    <xf numFmtId="49" fontId="6" fillId="3" borderId="3" xfId="0" applyNumberFormat="1" applyFont="1" applyFill="1" applyBorder="1" applyAlignment="1" applyProtection="1">
      <alignment vertical="center"/>
    </xf>
    <xf numFmtId="49" fontId="6" fillId="3" borderId="4" xfId="0" applyNumberFormat="1" applyFont="1" applyFill="1" applyBorder="1" applyAlignment="1" applyProtection="1">
      <alignment vertical="center"/>
    </xf>
    <xf numFmtId="0" fontId="4" fillId="0" borderId="25" xfId="0" applyFont="1" applyFill="1" applyBorder="1" applyAlignment="1" applyProtection="1">
      <alignment horizontal="left" vertical="center" wrapText="1"/>
      <protection locked="0"/>
    </xf>
    <xf numFmtId="0" fontId="7" fillId="0" borderId="26" xfId="0" applyFont="1" applyBorder="1" applyAlignment="1" applyProtection="1">
      <alignment horizontal="left" vertical="center" wrapText="1"/>
      <protection locked="0"/>
    </xf>
    <xf numFmtId="164" fontId="4" fillId="0" borderId="25" xfId="0" applyNumberFormat="1" applyFont="1" applyFill="1" applyBorder="1" applyAlignment="1" applyProtection="1">
      <alignment horizontal="left" vertical="center"/>
      <protection locked="0"/>
    </xf>
    <xf numFmtId="0" fontId="0" fillId="0" borderId="26" xfId="0" applyBorder="1" applyAlignment="1" applyProtection="1">
      <alignment horizontal="left" vertical="center"/>
      <protection locked="0"/>
    </xf>
    <xf numFmtId="0" fontId="1" fillId="3" borderId="22" xfId="0" applyFont="1" applyFill="1" applyBorder="1" applyAlignment="1" applyProtection="1">
      <alignment horizontal="left" vertical="center" wrapText="1"/>
    </xf>
    <xf numFmtId="0" fontId="1" fillId="3" borderId="23" xfId="0" applyFont="1" applyFill="1" applyBorder="1" applyAlignment="1" applyProtection="1">
      <alignment horizontal="left" vertical="center" wrapText="1"/>
    </xf>
    <xf numFmtId="0" fontId="1" fillId="3" borderId="24" xfId="0" applyFont="1" applyFill="1" applyBorder="1" applyAlignment="1" applyProtection="1">
      <alignment horizontal="left" vertical="center" wrapText="1"/>
    </xf>
    <xf numFmtId="0" fontId="0" fillId="0" borderId="25" xfId="0" applyNumberFormat="1" applyFont="1" applyFill="1" applyBorder="1" applyAlignment="1" applyProtection="1">
      <alignment horizontal="left" vertical="center"/>
      <protection locked="0"/>
    </xf>
    <xf numFmtId="0" fontId="0" fillId="0" borderId="26" xfId="0" applyNumberFormat="1" applyFont="1" applyFill="1" applyBorder="1" applyAlignment="1" applyProtection="1">
      <alignment horizontal="left" vertical="center"/>
      <protection locked="0"/>
    </xf>
    <xf numFmtId="0" fontId="0" fillId="0" borderId="16" xfId="0" applyNumberFormat="1" applyFont="1" applyFill="1" applyBorder="1" applyAlignment="1" applyProtection="1">
      <alignment horizontal="left" vertical="center"/>
      <protection locked="0"/>
    </xf>
    <xf numFmtId="0" fontId="0" fillId="0" borderId="25" xfId="0" applyNumberFormat="1" applyFont="1" applyFill="1" applyBorder="1" applyAlignment="1" applyProtection="1">
      <alignment horizontal="left" vertical="center" wrapText="1"/>
      <protection locked="0"/>
    </xf>
    <xf numFmtId="0" fontId="0" fillId="0" borderId="26" xfId="0" applyNumberFormat="1" applyFont="1" applyFill="1" applyBorder="1" applyAlignment="1" applyProtection="1">
      <alignment horizontal="left" vertical="center" wrapText="1"/>
      <protection locked="0"/>
    </xf>
    <xf numFmtId="0" fontId="0" fillId="0" borderId="16" xfId="0" applyNumberFormat="1" applyFont="1" applyFill="1" applyBorder="1" applyAlignment="1" applyProtection="1">
      <alignment horizontal="left" vertical="center" wrapText="1"/>
      <protection locked="0"/>
    </xf>
    <xf numFmtId="0" fontId="0" fillId="0" borderId="27" xfId="0" applyNumberFormat="1" applyFill="1" applyBorder="1" applyAlignment="1" applyProtection="1">
      <alignment horizontal="left" vertical="center"/>
      <protection locked="0"/>
    </xf>
    <xf numFmtId="0" fontId="0" fillId="0" borderId="28" xfId="0" applyNumberFormat="1" applyFont="1" applyFill="1" applyBorder="1" applyAlignment="1" applyProtection="1">
      <alignment horizontal="left" vertical="center"/>
      <protection locked="0"/>
    </xf>
    <xf numFmtId="0" fontId="0" fillId="0" borderId="29" xfId="0" applyNumberFormat="1" applyFont="1" applyFill="1" applyBorder="1" applyAlignment="1" applyProtection="1">
      <alignment horizontal="left" vertical="center"/>
      <protection locked="0"/>
    </xf>
    <xf numFmtId="0" fontId="6" fillId="3" borderId="22" xfId="0" applyFont="1" applyFill="1" applyBorder="1" applyAlignment="1" applyProtection="1">
      <alignment horizontal="left" vertical="center"/>
    </xf>
    <xf numFmtId="0" fontId="6" fillId="3" borderId="23" xfId="0" applyFont="1" applyFill="1" applyBorder="1" applyAlignment="1" applyProtection="1">
      <alignment horizontal="left" vertical="center"/>
    </xf>
    <xf numFmtId="0" fontId="6" fillId="3" borderId="24" xfId="0" applyFont="1" applyFill="1" applyBorder="1" applyAlignment="1" applyProtection="1">
      <alignment horizontal="left" vertical="center"/>
    </xf>
    <xf numFmtId="0" fontId="0" fillId="2" borderId="0" xfId="0" applyFill="1"/>
  </cellXfs>
  <cellStyles count="1">
    <cellStyle name="Stand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125"/>
  <sheetViews>
    <sheetView tabSelected="1" zoomScale="85" zoomScaleNormal="85" zoomScaleSheetLayoutView="100" workbookViewId="0">
      <selection activeCell="A56" sqref="A56:XFD99"/>
    </sheetView>
  </sheetViews>
  <sheetFormatPr baseColWidth="10" defaultRowHeight="12.75" x14ac:dyDescent="0.2"/>
  <cols>
    <col min="1" max="1" width="4.5703125" customWidth="1"/>
    <col min="2" max="2" width="28.42578125" customWidth="1"/>
    <col min="3" max="5" width="20.7109375" customWidth="1"/>
  </cols>
  <sheetData>
    <row r="1" spans="1:6" x14ac:dyDescent="0.2">
      <c r="A1" s="3"/>
      <c r="B1" s="3"/>
      <c r="C1" s="3"/>
      <c r="D1" s="3"/>
      <c r="E1" s="3"/>
      <c r="F1" s="3"/>
    </row>
    <row r="2" spans="1:6" ht="15.75" x14ac:dyDescent="0.2">
      <c r="A2" s="3"/>
      <c r="B2" s="22" t="s">
        <v>1</v>
      </c>
      <c r="C2" s="23" t="s">
        <v>2</v>
      </c>
      <c r="D2" s="24"/>
      <c r="E2" s="25" t="s">
        <v>3</v>
      </c>
      <c r="F2" s="3"/>
    </row>
    <row r="3" spans="1:6" s="1" customFormat="1" ht="16.5" thickBot="1" x14ac:dyDescent="0.25">
      <c r="A3" s="3"/>
      <c r="B3" s="26"/>
      <c r="C3" s="24"/>
      <c r="D3" s="24"/>
      <c r="E3" s="24"/>
      <c r="F3" s="3"/>
    </row>
    <row r="4" spans="1:6" s="1" customFormat="1" ht="13.5" customHeight="1" x14ac:dyDescent="0.2">
      <c r="A4" s="3"/>
      <c r="B4" s="73" t="s">
        <v>4</v>
      </c>
      <c r="C4" s="100"/>
      <c r="D4" s="101"/>
      <c r="E4" s="102"/>
      <c r="F4" s="3"/>
    </row>
    <row r="5" spans="1:6" s="1" customFormat="1" x14ac:dyDescent="0.2">
      <c r="A5" s="3"/>
      <c r="B5" s="27" t="s">
        <v>5</v>
      </c>
      <c r="C5" s="103"/>
      <c r="D5" s="104"/>
      <c r="E5" s="105"/>
      <c r="F5" s="3"/>
    </row>
    <row r="6" spans="1:6" s="1" customFormat="1" x14ac:dyDescent="0.2">
      <c r="A6" s="3"/>
      <c r="B6" s="27" t="s">
        <v>6</v>
      </c>
      <c r="C6" s="106"/>
      <c r="D6" s="107"/>
      <c r="E6" s="108"/>
      <c r="F6" s="3"/>
    </row>
    <row r="7" spans="1:6" s="1" customFormat="1" ht="12.75" customHeight="1" thickBot="1" x14ac:dyDescent="0.25">
      <c r="A7" s="3"/>
      <c r="B7" s="28" t="s">
        <v>7</v>
      </c>
      <c r="C7" s="91"/>
      <c r="D7" s="92"/>
      <c r="E7" s="93"/>
      <c r="F7" s="3"/>
    </row>
    <row r="8" spans="1:6" ht="13.5" thickBot="1" x14ac:dyDescent="0.25">
      <c r="A8" s="3"/>
      <c r="B8" s="24"/>
      <c r="C8" s="24"/>
      <c r="D8" s="24"/>
      <c r="E8" s="24"/>
      <c r="F8" s="3"/>
    </row>
    <row r="9" spans="1:6" s="1" customFormat="1" ht="13.5" customHeight="1" x14ac:dyDescent="0.2">
      <c r="A9" s="3"/>
      <c r="B9" s="74" t="s">
        <v>8</v>
      </c>
      <c r="C9" s="112"/>
      <c r="D9" s="113"/>
      <c r="E9" s="114"/>
      <c r="F9" s="3"/>
    </row>
    <row r="10" spans="1:6" x14ac:dyDescent="0.2">
      <c r="A10" s="3"/>
      <c r="B10" s="29" t="s">
        <v>9</v>
      </c>
      <c r="C10" s="109"/>
      <c r="D10" s="110"/>
      <c r="E10" s="111"/>
      <c r="F10" s="3"/>
    </row>
    <row r="11" spans="1:6" x14ac:dyDescent="0.2">
      <c r="A11" s="3"/>
      <c r="B11" s="27" t="s">
        <v>6</v>
      </c>
      <c r="C11" s="103"/>
      <c r="D11" s="104"/>
      <c r="E11" s="105"/>
      <c r="F11" s="3"/>
    </row>
    <row r="12" spans="1:6" ht="13.5" thickBot="1" x14ac:dyDescent="0.25">
      <c r="A12" s="3"/>
      <c r="B12" s="28" t="s">
        <v>7</v>
      </c>
      <c r="C12" s="91"/>
      <c r="D12" s="92"/>
      <c r="E12" s="93"/>
      <c r="F12" s="3"/>
    </row>
    <row r="13" spans="1:6" ht="13.5" thickBot="1" x14ac:dyDescent="0.25">
      <c r="A13" s="3"/>
      <c r="B13" s="24"/>
      <c r="C13" s="24"/>
      <c r="D13" s="24"/>
      <c r="E13" s="24"/>
      <c r="F13" s="3"/>
    </row>
    <row r="14" spans="1:6" s="1" customFormat="1" ht="13.5" customHeight="1" x14ac:dyDescent="0.2">
      <c r="A14" s="3"/>
      <c r="B14" s="7" t="s">
        <v>10</v>
      </c>
      <c r="C14" s="94"/>
      <c r="D14" s="94"/>
      <c r="E14" s="95"/>
      <c r="F14" s="3"/>
    </row>
    <row r="15" spans="1:6" s="1" customFormat="1" x14ac:dyDescent="0.2">
      <c r="A15" s="3"/>
      <c r="B15" s="30" t="s">
        <v>11</v>
      </c>
      <c r="C15" s="96" t="s">
        <v>61</v>
      </c>
      <c r="D15" s="97"/>
      <c r="E15" s="75"/>
      <c r="F15" s="3"/>
    </row>
    <row r="16" spans="1:6" ht="12.75" customHeight="1" x14ac:dyDescent="0.2">
      <c r="A16" s="3"/>
      <c r="B16" s="30" t="s">
        <v>12</v>
      </c>
      <c r="C16" s="96" t="s">
        <v>61</v>
      </c>
      <c r="D16" s="97"/>
      <c r="E16" s="75"/>
      <c r="F16" s="3"/>
    </row>
    <row r="17" spans="1:8" s="1" customFormat="1" x14ac:dyDescent="0.2">
      <c r="A17" s="3"/>
      <c r="B17" s="30" t="s">
        <v>13</v>
      </c>
      <c r="C17" s="98">
        <v>0</v>
      </c>
      <c r="D17" s="99"/>
      <c r="E17" s="31"/>
      <c r="F17" s="3"/>
    </row>
    <row r="18" spans="1:8" s="1" customFormat="1" ht="13.5" thickBot="1" x14ac:dyDescent="0.25">
      <c r="A18" s="3"/>
      <c r="B18" s="32" t="s">
        <v>14</v>
      </c>
      <c r="C18" s="89">
        <v>0</v>
      </c>
      <c r="D18" s="90"/>
      <c r="E18" s="33"/>
      <c r="F18" s="3"/>
    </row>
    <row r="19" spans="1:8" ht="13.5" customHeight="1" thickBot="1" x14ac:dyDescent="0.25">
      <c r="A19" s="3"/>
      <c r="B19" s="34"/>
      <c r="C19" s="24"/>
      <c r="D19" s="24"/>
      <c r="E19" s="35"/>
      <c r="F19" s="3"/>
    </row>
    <row r="20" spans="1:8" ht="13.5" customHeight="1" x14ac:dyDescent="0.2">
      <c r="A20" s="3"/>
      <c r="B20" s="36" t="s">
        <v>15</v>
      </c>
      <c r="C20" s="8" t="s">
        <v>16</v>
      </c>
      <c r="D20" s="8" t="s">
        <v>17</v>
      </c>
      <c r="E20" s="9" t="s">
        <v>18</v>
      </c>
      <c r="F20" s="3"/>
    </row>
    <row r="21" spans="1:8" x14ac:dyDescent="0.2">
      <c r="A21" s="3"/>
      <c r="B21" s="30" t="s">
        <v>19</v>
      </c>
      <c r="C21" s="37"/>
      <c r="D21" s="38">
        <f>C17</f>
        <v>0</v>
      </c>
      <c r="E21" s="39">
        <f>C17*C18</f>
        <v>0</v>
      </c>
      <c r="F21" s="3"/>
    </row>
    <row r="22" spans="1:8" x14ac:dyDescent="0.2">
      <c r="A22" s="3"/>
      <c r="B22" s="40" t="s">
        <v>20</v>
      </c>
      <c r="C22" s="72" t="s">
        <v>61</v>
      </c>
      <c r="D22" s="16">
        <f>IF(C22="Scegliere",0,IF(C22="Nessuno",0,D21*C22))</f>
        <v>0</v>
      </c>
      <c r="E22" s="17">
        <f>C18*D22</f>
        <v>0</v>
      </c>
      <c r="F22" s="3"/>
    </row>
    <row r="23" spans="1:8" ht="13.5" thickBot="1" x14ac:dyDescent="0.25">
      <c r="A23" s="3"/>
      <c r="B23" s="76" t="s">
        <v>21</v>
      </c>
      <c r="C23" s="41"/>
      <c r="D23" s="42">
        <f>SUM(D21:D22)</f>
        <v>0</v>
      </c>
      <c r="E23" s="43">
        <f>SUM(E21:E22)</f>
        <v>0</v>
      </c>
      <c r="F23" s="3"/>
    </row>
    <row r="24" spans="1:8" s="1" customFormat="1" ht="13.5" thickBot="1" x14ac:dyDescent="0.25">
      <c r="A24" s="3"/>
      <c r="B24" s="44"/>
      <c r="C24" s="45"/>
      <c r="D24" s="46"/>
      <c r="E24" s="47"/>
      <c r="F24" s="3"/>
    </row>
    <row r="25" spans="1:8" ht="13.5" customHeight="1" x14ac:dyDescent="0.2">
      <c r="A25" s="3"/>
      <c r="B25" s="7" t="s">
        <v>22</v>
      </c>
      <c r="C25" s="8" t="s">
        <v>16</v>
      </c>
      <c r="D25" s="8" t="s">
        <v>17</v>
      </c>
      <c r="E25" s="9" t="s">
        <v>18</v>
      </c>
      <c r="F25" s="3"/>
    </row>
    <row r="26" spans="1:8" x14ac:dyDescent="0.2">
      <c r="A26" s="3"/>
      <c r="B26" s="30" t="s">
        <v>23</v>
      </c>
      <c r="C26" s="88">
        <v>5.2999999999999999E-2</v>
      </c>
      <c r="D26" s="12">
        <f>D23*C26</f>
        <v>0</v>
      </c>
      <c r="E26" s="13">
        <f>E23*C26</f>
        <v>0</v>
      </c>
      <c r="F26" s="3"/>
    </row>
    <row r="27" spans="1:8" x14ac:dyDescent="0.2">
      <c r="A27" s="3"/>
      <c r="B27" s="30" t="s">
        <v>24</v>
      </c>
      <c r="C27" s="11">
        <v>1.0999999999999999E-2</v>
      </c>
      <c r="D27" s="12">
        <f>D23*C27</f>
        <v>0</v>
      </c>
      <c r="E27" s="13">
        <f>E23*C27</f>
        <v>0</v>
      </c>
      <c r="F27" s="3"/>
      <c r="H27" s="1"/>
    </row>
    <row r="28" spans="1:8" x14ac:dyDescent="0.2">
      <c r="A28" s="3"/>
      <c r="B28" s="30" t="s">
        <v>25</v>
      </c>
      <c r="C28" s="11">
        <f>MAX(D60:D85)</f>
        <v>0</v>
      </c>
      <c r="D28" s="12">
        <f>D23*C28</f>
        <v>0</v>
      </c>
      <c r="E28" s="13">
        <f>E23*C28</f>
        <v>0</v>
      </c>
      <c r="F28" s="3"/>
    </row>
    <row r="29" spans="1:8" x14ac:dyDescent="0.2">
      <c r="A29" s="3"/>
      <c r="B29" s="30" t="s">
        <v>26</v>
      </c>
      <c r="C29" s="48">
        <f>0.05*0.1055</f>
        <v>5.2750000000000002E-3</v>
      </c>
      <c r="D29" s="12">
        <f>D23*C29</f>
        <v>0</v>
      </c>
      <c r="E29" s="13">
        <f>E23*C29</f>
        <v>0</v>
      </c>
      <c r="F29" s="3"/>
    </row>
    <row r="30" spans="1:8" s="1" customFormat="1" x14ac:dyDescent="0.2">
      <c r="A30" s="3"/>
      <c r="B30" s="80" t="s">
        <v>27</v>
      </c>
      <c r="C30" s="49"/>
      <c r="D30" s="12" t="str">
        <f>IF(C30="","",D23*C30)</f>
        <v/>
      </c>
      <c r="E30" s="50" t="str">
        <f>IF(C30="","",E23*C30)</f>
        <v/>
      </c>
      <c r="F30" s="3"/>
    </row>
    <row r="31" spans="1:8" s="1" customFormat="1" x14ac:dyDescent="0.2">
      <c r="A31" s="3"/>
      <c r="B31" s="30" t="s">
        <v>66</v>
      </c>
      <c r="C31" s="51"/>
      <c r="D31" s="12" t="str">
        <f>IF(C31="","",D23*C31)</f>
        <v/>
      </c>
      <c r="E31" s="50" t="str">
        <f>IF(C31="","",E23*C31)</f>
        <v/>
      </c>
      <c r="F31" s="3"/>
    </row>
    <row r="32" spans="1:8" ht="13.5" customHeight="1" x14ac:dyDescent="0.2">
      <c r="A32" s="3"/>
      <c r="B32" s="77" t="s">
        <v>28</v>
      </c>
      <c r="C32" s="52">
        <f>SUM(C26:C31)</f>
        <v>6.9275000000000003E-2</v>
      </c>
      <c r="D32" s="53">
        <f>SUM(D26:D31)</f>
        <v>0</v>
      </c>
      <c r="E32" s="54">
        <f>SUM(E26:E31)</f>
        <v>0</v>
      </c>
      <c r="F32" s="3"/>
      <c r="G32" s="2"/>
    </row>
    <row r="33" spans="1:6" s="1" customFormat="1" x14ac:dyDescent="0.2">
      <c r="A33" s="3"/>
      <c r="B33" s="55"/>
      <c r="C33" s="56"/>
      <c r="D33" s="56"/>
      <c r="E33" s="57"/>
      <c r="F33" s="3"/>
    </row>
    <row r="34" spans="1:6" ht="13.5" thickBot="1" x14ac:dyDescent="0.25">
      <c r="A34" s="3"/>
      <c r="B34" s="78" t="s">
        <v>68</v>
      </c>
      <c r="C34" s="58"/>
      <c r="D34" s="58">
        <f>SUM(D26:D31)+D23</f>
        <v>0</v>
      </c>
      <c r="E34" s="59">
        <f>SUM(E26:E31)+E23</f>
        <v>0</v>
      </c>
      <c r="F34" s="3"/>
    </row>
    <row r="35" spans="1:6" s="1" customFormat="1" ht="13.5" thickBot="1" x14ac:dyDescent="0.25">
      <c r="A35" s="3"/>
      <c r="B35" s="60"/>
      <c r="C35" s="61"/>
      <c r="D35" s="61"/>
      <c r="E35" s="61"/>
      <c r="F35" s="3"/>
    </row>
    <row r="36" spans="1:6" ht="13.5" customHeight="1" x14ac:dyDescent="0.2">
      <c r="A36" s="3"/>
      <c r="B36" s="7" t="s">
        <v>29</v>
      </c>
      <c r="C36" s="8" t="s">
        <v>16</v>
      </c>
      <c r="D36" s="8" t="s">
        <v>17</v>
      </c>
      <c r="E36" s="9" t="s">
        <v>18</v>
      </c>
      <c r="F36" s="3"/>
    </row>
    <row r="37" spans="1:6" x14ac:dyDescent="0.2">
      <c r="A37" s="3"/>
      <c r="B37" s="10" t="s">
        <v>23</v>
      </c>
      <c r="C37" s="88">
        <v>5.2999999999999999E-2</v>
      </c>
      <c r="D37" s="12">
        <f>D23*C37</f>
        <v>0</v>
      </c>
      <c r="E37" s="13">
        <f>E23*C37</f>
        <v>0</v>
      </c>
      <c r="F37" s="3"/>
    </row>
    <row r="38" spans="1:6" x14ac:dyDescent="0.2">
      <c r="A38" s="3"/>
      <c r="B38" s="10" t="s">
        <v>24</v>
      </c>
      <c r="C38" s="11">
        <v>1.0999999999999999E-2</v>
      </c>
      <c r="D38" s="12">
        <f>D23*C38</f>
        <v>0</v>
      </c>
      <c r="E38" s="13">
        <f>E23*C38</f>
        <v>0</v>
      </c>
      <c r="F38" s="3"/>
    </row>
    <row r="39" spans="1:6" s="1" customFormat="1" x14ac:dyDescent="0.2">
      <c r="A39" s="3"/>
      <c r="B39" s="62" t="s">
        <v>27</v>
      </c>
      <c r="C39" s="49"/>
      <c r="D39" s="12" t="str">
        <f>IF(C39="","",D23*C39)</f>
        <v/>
      </c>
      <c r="E39" s="50" t="str">
        <f>IF(C39="","",E23*C39)</f>
        <v/>
      </c>
      <c r="F39" s="5"/>
    </row>
    <row r="40" spans="1:6" s="1" customFormat="1" x14ac:dyDescent="0.2">
      <c r="A40" s="3"/>
      <c r="B40" s="62" t="s">
        <v>67</v>
      </c>
      <c r="C40" s="49"/>
      <c r="D40" s="12" t="str">
        <f>IF(C40="","",D23*C40)</f>
        <v/>
      </c>
      <c r="E40" s="50" t="str">
        <f>IF(C40="","",E23*C40)</f>
        <v/>
      </c>
      <c r="F40" s="3"/>
    </row>
    <row r="41" spans="1:6" s="1" customFormat="1" x14ac:dyDescent="0.2">
      <c r="A41" s="3"/>
      <c r="B41" s="10" t="str">
        <f>IF(C16=B89,"Imposta alla fonte","")</f>
        <v/>
      </c>
      <c r="C41" s="11" t="str">
        <f>IF(C16=B89,0.05,"")</f>
        <v/>
      </c>
      <c r="D41" s="12" t="str">
        <f>IF(C41="","",D23*C41)</f>
        <v/>
      </c>
      <c r="E41" s="13" t="str">
        <f>IF(C41="","",E23*C41)</f>
        <v/>
      </c>
      <c r="F41" s="3"/>
    </row>
    <row r="42" spans="1:6" ht="12.75" customHeight="1" x14ac:dyDescent="0.2">
      <c r="A42" s="3"/>
      <c r="B42" s="10" t="str">
        <f>IF(C16=B91,"Imposta alla fonte","")</f>
        <v/>
      </c>
      <c r="C42" s="63"/>
      <c r="D42" s="12" t="str">
        <f>IF(B42="","",D23*C42)</f>
        <v/>
      </c>
      <c r="E42" s="13" t="str">
        <f>IF(B42="","",E23*C42)</f>
        <v/>
      </c>
      <c r="F42" s="3"/>
    </row>
    <row r="43" spans="1:6" s="1" customFormat="1" ht="12.75" customHeight="1" x14ac:dyDescent="0.2">
      <c r="A43" s="3"/>
      <c r="B43" s="64" t="str">
        <f>IF(C15=B83,"CAF","")</f>
        <v/>
      </c>
      <c r="C43" s="11" t="str">
        <f>IF(C15=B83,0.0017,"")</f>
        <v/>
      </c>
      <c r="D43" s="12" t="str">
        <f>IF(C15=B83,D23*C43,"")</f>
        <v/>
      </c>
      <c r="E43" s="13" t="str">
        <f>IF(C15=B83,E23*C43,"")</f>
        <v/>
      </c>
      <c r="F43" s="3"/>
    </row>
    <row r="44" spans="1:6" ht="13.5" customHeight="1" x14ac:dyDescent="0.2">
      <c r="A44" s="3"/>
      <c r="B44" s="77" t="s">
        <v>30</v>
      </c>
      <c r="C44" s="65">
        <f>SUM(C37:C43)</f>
        <v>6.4000000000000001E-2</v>
      </c>
      <c r="D44" s="66">
        <f>SUM(D37:D43)</f>
        <v>0</v>
      </c>
      <c r="E44" s="67">
        <f>SUM(E37:E43)</f>
        <v>0</v>
      </c>
      <c r="F44" s="3"/>
    </row>
    <row r="45" spans="1:6" ht="12.75" customHeight="1" x14ac:dyDescent="0.2">
      <c r="A45" s="3"/>
      <c r="B45" s="68"/>
      <c r="C45" s="69"/>
      <c r="D45" s="69"/>
      <c r="E45" s="70"/>
      <c r="F45" s="3"/>
    </row>
    <row r="46" spans="1:6" ht="13.5" thickBot="1" x14ac:dyDescent="0.25">
      <c r="A46" s="3"/>
      <c r="B46" s="79" t="s">
        <v>31</v>
      </c>
      <c r="C46" s="42"/>
      <c r="D46" s="42">
        <f>D23-D44</f>
        <v>0</v>
      </c>
      <c r="E46" s="71">
        <f>E23-E44</f>
        <v>0</v>
      </c>
      <c r="F46" s="3"/>
    </row>
    <row r="47" spans="1:6" s="1" customFormat="1" ht="13.5" thickBot="1" x14ac:dyDescent="0.25">
      <c r="A47" s="3"/>
      <c r="B47" s="24"/>
      <c r="C47" s="24"/>
      <c r="D47" s="24"/>
      <c r="E47" s="24"/>
      <c r="F47" s="3"/>
    </row>
    <row r="48" spans="1:6" s="1" customFormat="1" ht="13.5" customHeight="1" x14ac:dyDescent="0.2">
      <c r="A48" s="3"/>
      <c r="B48" s="7" t="s">
        <v>32</v>
      </c>
      <c r="C48" s="8"/>
      <c r="D48" s="8" t="s">
        <v>17</v>
      </c>
      <c r="E48" s="9" t="s">
        <v>18</v>
      </c>
      <c r="F48" s="3"/>
    </row>
    <row r="49" spans="1:6" s="1" customFormat="1" x14ac:dyDescent="0.2">
      <c r="A49" s="3"/>
      <c r="B49" s="10" t="s">
        <v>33</v>
      </c>
      <c r="C49" s="11"/>
      <c r="D49" s="12">
        <f>IF(D41="",D26+D27+D29+D37+D38,D26+D27+D29+D37+D38+D41)</f>
        <v>0</v>
      </c>
      <c r="E49" s="13">
        <f>IF(E41="",E26+E27+E29+E37+E38,E26+E27+E29+E37+E38+E41)</f>
        <v>0</v>
      </c>
      <c r="F49" s="3"/>
    </row>
    <row r="50" spans="1:6" s="1" customFormat="1" x14ac:dyDescent="0.2">
      <c r="A50" s="3"/>
      <c r="B50" s="10" t="s">
        <v>34</v>
      </c>
      <c r="C50" s="11"/>
      <c r="D50" s="12">
        <f>IF(D43="",D28,D28+D43)</f>
        <v>0</v>
      </c>
      <c r="E50" s="13">
        <f>IF(E43="",E28,E28+E43)</f>
        <v>0</v>
      </c>
      <c r="F50" s="3"/>
    </row>
    <row r="51" spans="1:6" s="1" customFormat="1" x14ac:dyDescent="0.2">
      <c r="A51" s="3"/>
      <c r="B51" s="10" t="str">
        <f>IF(AND(D30="",E30="",D39="",E39=""),"","Premi all'assicuratore indennità giornaliera malattia")</f>
        <v/>
      </c>
      <c r="C51" s="6"/>
      <c r="D51" s="12" t="str">
        <f>IF(AND(D30="",D39=""),"",IF(D30="",D39,IF(D39="",D30,D30+D39)))</f>
        <v/>
      </c>
      <c r="E51" s="13" t="str">
        <f>IF(AND(E30="",E39=""),"",IF(E30="",E39,IF(E39="",E30,E30+E39)))</f>
        <v/>
      </c>
      <c r="F51" s="3"/>
    </row>
    <row r="52" spans="1:6" s="1" customFormat="1" x14ac:dyDescent="0.2">
      <c r="A52" s="3"/>
      <c r="B52" s="14" t="str">
        <f>IF(AND(C31="",E31="",C40="",E40=""),"","Premi all'assicuratore infortuni")</f>
        <v/>
      </c>
      <c r="C52" s="15"/>
      <c r="D52" s="16" t="str">
        <f>IF(AND(D31="",D40=""),"",IF(D31="",D40,IF(D40="",D31,D31+D40)))</f>
        <v/>
      </c>
      <c r="E52" s="17" t="str">
        <f>IF(AND(E31="",E40=""),"",IF(E31="",E40,IF(E40="",E31,E31+E40)))</f>
        <v/>
      </c>
      <c r="F52" s="3"/>
    </row>
    <row r="53" spans="1:6" s="1" customFormat="1" ht="13.5" thickBot="1" x14ac:dyDescent="0.25">
      <c r="A53" s="3"/>
      <c r="B53" s="18" t="str">
        <f>IF(D53="","","Imposta alla fonte all'Ufficio contribuzioni")</f>
        <v/>
      </c>
      <c r="C53" s="19"/>
      <c r="D53" s="20" t="str">
        <f>IF(D42="","",D42)</f>
        <v/>
      </c>
      <c r="E53" s="21" t="str">
        <f>IF(E42="","",E42)</f>
        <v/>
      </c>
      <c r="F53" s="3"/>
    </row>
    <row r="54" spans="1:6" s="1" customFormat="1" x14ac:dyDescent="0.2">
      <c r="A54" s="3"/>
      <c r="B54" s="3"/>
      <c r="C54" s="3"/>
      <c r="D54" s="3"/>
      <c r="E54" s="3"/>
      <c r="F54" s="3"/>
    </row>
    <row r="55" spans="1:6" s="81" customFormat="1" x14ac:dyDescent="0.2">
      <c r="A55" s="5"/>
      <c r="B55" s="5"/>
      <c r="C55" s="5"/>
      <c r="D55" s="5"/>
      <c r="E55" s="5"/>
      <c r="F55" s="5"/>
    </row>
    <row r="56" spans="1:6" s="81" customFormat="1" hidden="1" x14ac:dyDescent="0.2">
      <c r="A56" s="5"/>
      <c r="B56" s="5"/>
      <c r="C56" s="5"/>
      <c r="D56" s="5"/>
      <c r="E56" s="5"/>
      <c r="F56" s="5"/>
    </row>
    <row r="57" spans="1:6" s="81" customFormat="1" hidden="1" x14ac:dyDescent="0.2">
      <c r="A57" s="5"/>
      <c r="B57" s="5"/>
      <c r="C57" s="5"/>
      <c r="D57" s="5"/>
      <c r="E57" s="5"/>
      <c r="F57" s="5"/>
    </row>
    <row r="58" spans="1:6" s="81" customFormat="1" ht="11.25" hidden="1" customHeight="1" x14ac:dyDescent="0.2">
      <c r="A58" s="82"/>
      <c r="B58" s="83" t="s">
        <v>35</v>
      </c>
      <c r="C58" s="82"/>
      <c r="D58" s="82"/>
      <c r="E58" s="82"/>
      <c r="F58" s="5"/>
    </row>
    <row r="59" spans="1:6" s="81" customFormat="1" ht="11.25" hidden="1" customHeight="1" x14ac:dyDescent="0.2">
      <c r="A59" s="82"/>
      <c r="B59" s="82" t="s">
        <v>61</v>
      </c>
      <c r="C59" s="115">
        <v>0</v>
      </c>
      <c r="D59" s="82">
        <f t="shared" ref="D59:D85" si="0">IF($C$15=B59,C59,"")</f>
        <v>0</v>
      </c>
      <c r="E59" s="82"/>
      <c r="F59" s="5"/>
    </row>
    <row r="60" spans="1:6" s="81" customFormat="1" hidden="1" x14ac:dyDescent="0.2">
      <c r="A60" s="82"/>
      <c r="B60" s="82" t="s">
        <v>36</v>
      </c>
      <c r="C60" s="115">
        <v>1.4500000000000001E-2</v>
      </c>
      <c r="D60" s="82" t="str">
        <f t="shared" si="0"/>
        <v/>
      </c>
      <c r="E60" s="82"/>
      <c r="F60" s="82"/>
    </row>
    <row r="61" spans="1:6" s="81" customFormat="1" hidden="1" x14ac:dyDescent="0.2">
      <c r="A61" s="82"/>
      <c r="B61" s="82" t="s">
        <v>37</v>
      </c>
      <c r="C61" s="115">
        <v>1.6E-2</v>
      </c>
      <c r="D61" s="82" t="str">
        <f t="shared" si="0"/>
        <v/>
      </c>
      <c r="E61" s="82"/>
      <c r="F61" s="82"/>
    </row>
    <row r="62" spans="1:6" s="81" customFormat="1" hidden="1" x14ac:dyDescent="0.2">
      <c r="A62" s="82"/>
      <c r="B62" s="82" t="s">
        <v>38</v>
      </c>
      <c r="C62" s="115">
        <v>1.7999999999999999E-2</v>
      </c>
      <c r="D62" s="82" t="str">
        <f t="shared" si="0"/>
        <v/>
      </c>
      <c r="E62" s="82"/>
      <c r="F62" s="82"/>
    </row>
    <row r="63" spans="1:6" s="81" customFormat="1" hidden="1" x14ac:dyDescent="0.2">
      <c r="A63" s="82"/>
      <c r="B63" s="82" t="s">
        <v>39</v>
      </c>
      <c r="C63" s="115">
        <v>1.2500000000000001E-2</v>
      </c>
      <c r="D63" s="82" t="str">
        <f t="shared" si="0"/>
        <v/>
      </c>
      <c r="E63" s="82"/>
      <c r="F63" s="82"/>
    </row>
    <row r="64" spans="1:6" s="81" customFormat="1" hidden="1" x14ac:dyDescent="0.2">
      <c r="A64" s="82"/>
      <c r="B64" s="82" t="s">
        <v>40</v>
      </c>
      <c r="C64" s="115">
        <v>1.6500000000000001E-2</v>
      </c>
      <c r="D64" s="82" t="str">
        <f t="shared" si="0"/>
        <v/>
      </c>
      <c r="E64" s="82"/>
      <c r="F64" s="82"/>
    </row>
    <row r="65" spans="1:6" s="81" customFormat="1" hidden="1" x14ac:dyDescent="0.2">
      <c r="A65" s="82"/>
      <c r="B65" s="82" t="s">
        <v>41</v>
      </c>
      <c r="C65" s="115">
        <v>1.4999999999999999E-2</v>
      </c>
      <c r="D65" s="82" t="str">
        <f t="shared" si="0"/>
        <v/>
      </c>
      <c r="E65" s="82"/>
      <c r="F65" s="82"/>
    </row>
    <row r="66" spans="1:6" s="81" customFormat="1" hidden="1" x14ac:dyDescent="0.2">
      <c r="A66" s="82"/>
      <c r="B66" s="82" t="s">
        <v>42</v>
      </c>
      <c r="C66" s="115">
        <v>2.4799999999999999E-2</v>
      </c>
      <c r="D66" s="82" t="str">
        <f t="shared" si="0"/>
        <v/>
      </c>
      <c r="E66" s="82"/>
      <c r="F66" s="82"/>
    </row>
    <row r="67" spans="1:6" s="81" customFormat="1" hidden="1" x14ac:dyDescent="0.2">
      <c r="A67" s="82"/>
      <c r="B67" s="82" t="s">
        <v>43</v>
      </c>
      <c r="C67" s="115">
        <v>2.2800000000000001E-2</v>
      </c>
      <c r="D67" s="82" t="str">
        <f t="shared" si="0"/>
        <v/>
      </c>
      <c r="E67" s="82"/>
      <c r="F67" s="82"/>
    </row>
    <row r="68" spans="1:6" s="81" customFormat="1" hidden="1" x14ac:dyDescent="0.2">
      <c r="A68" s="82"/>
      <c r="B68" s="82" t="s">
        <v>44</v>
      </c>
      <c r="C68" s="115">
        <v>1.4E-2</v>
      </c>
      <c r="D68" s="82" t="str">
        <f t="shared" si="0"/>
        <v/>
      </c>
      <c r="E68" s="82"/>
      <c r="F68" s="82"/>
    </row>
    <row r="69" spans="1:6" s="81" customFormat="1" hidden="1" x14ac:dyDescent="0.2">
      <c r="A69" s="82"/>
      <c r="B69" s="82" t="s">
        <v>45</v>
      </c>
      <c r="C69" s="115">
        <v>1.6E-2</v>
      </c>
      <c r="D69" s="82" t="str">
        <f t="shared" si="0"/>
        <v/>
      </c>
      <c r="E69" s="82"/>
      <c r="F69" s="82"/>
    </row>
    <row r="70" spans="1:6" s="81" customFormat="1" hidden="1" x14ac:dyDescent="0.2">
      <c r="A70" s="82"/>
      <c r="B70" s="82" t="s">
        <v>46</v>
      </c>
      <c r="C70" s="115">
        <v>2.75E-2</v>
      </c>
      <c r="D70" s="82" t="str">
        <f t="shared" si="0"/>
        <v/>
      </c>
      <c r="E70" s="82"/>
      <c r="F70" s="82"/>
    </row>
    <row r="71" spans="1:6" s="81" customFormat="1" hidden="1" x14ac:dyDescent="0.2">
      <c r="A71" s="82"/>
      <c r="B71" s="82" t="s">
        <v>47</v>
      </c>
      <c r="C71" s="115">
        <v>1.35E-2</v>
      </c>
      <c r="D71" s="82" t="str">
        <f t="shared" si="0"/>
        <v/>
      </c>
      <c r="E71" s="82"/>
      <c r="F71" s="82"/>
    </row>
    <row r="72" spans="1:6" s="81" customFormat="1" hidden="1" x14ac:dyDescent="0.2">
      <c r="A72" s="82"/>
      <c r="B72" s="82" t="s">
        <v>48</v>
      </c>
      <c r="C72" s="115">
        <v>1.9E-2</v>
      </c>
      <c r="D72" s="82" t="str">
        <f t="shared" si="0"/>
        <v/>
      </c>
      <c r="E72" s="82"/>
      <c r="F72" s="82"/>
    </row>
    <row r="73" spans="1:6" s="81" customFormat="1" hidden="1" x14ac:dyDescent="0.2">
      <c r="A73" s="82"/>
      <c r="B73" s="82" t="s">
        <v>49</v>
      </c>
      <c r="C73" s="115">
        <v>1.4999999999999999E-2</v>
      </c>
      <c r="D73" s="82" t="str">
        <f t="shared" si="0"/>
        <v/>
      </c>
      <c r="E73" s="82"/>
      <c r="F73" s="82"/>
    </row>
    <row r="74" spans="1:6" s="81" customFormat="1" hidden="1" x14ac:dyDescent="0.2">
      <c r="A74" s="82"/>
      <c r="B74" s="82" t="s">
        <v>50</v>
      </c>
      <c r="C74" s="115">
        <v>1.4E-2</v>
      </c>
      <c r="D74" s="82" t="str">
        <f t="shared" si="0"/>
        <v/>
      </c>
      <c r="E74" s="82"/>
      <c r="F74" s="82"/>
    </row>
    <row r="75" spans="1:6" s="81" customFormat="1" hidden="1" x14ac:dyDescent="0.2">
      <c r="A75" s="82"/>
      <c r="B75" s="82" t="s">
        <v>51</v>
      </c>
      <c r="C75" s="115">
        <v>1.7999999999999999E-2</v>
      </c>
      <c r="D75" s="82" t="str">
        <f t="shared" si="0"/>
        <v/>
      </c>
      <c r="E75" s="82"/>
      <c r="F75" s="82"/>
    </row>
    <row r="76" spans="1:6" s="81" customFormat="1" hidden="1" x14ac:dyDescent="0.2">
      <c r="A76" s="82"/>
      <c r="B76" s="82" t="s">
        <v>52</v>
      </c>
      <c r="C76" s="115">
        <v>1.2500000000000001E-2</v>
      </c>
      <c r="D76" s="82" t="str">
        <f t="shared" si="0"/>
        <v/>
      </c>
      <c r="E76" s="82"/>
      <c r="F76" s="82"/>
    </row>
    <row r="77" spans="1:6" s="81" customFormat="1" hidden="1" x14ac:dyDescent="0.2">
      <c r="A77" s="82"/>
      <c r="B77" s="82" t="s">
        <v>53</v>
      </c>
      <c r="C77" s="115">
        <v>1.2999999999999999E-2</v>
      </c>
      <c r="D77" s="82" t="str">
        <f t="shared" si="0"/>
        <v/>
      </c>
      <c r="E77" s="82"/>
      <c r="F77" s="82"/>
    </row>
    <row r="78" spans="1:6" s="81" customFormat="1" hidden="1" x14ac:dyDescent="0.2">
      <c r="A78" s="82"/>
      <c r="B78" s="82" t="s">
        <v>54</v>
      </c>
      <c r="C78" s="115">
        <v>1.2999999999999999E-2</v>
      </c>
      <c r="D78" s="82" t="str">
        <f t="shared" si="0"/>
        <v/>
      </c>
      <c r="E78" s="82"/>
      <c r="F78" s="82"/>
    </row>
    <row r="79" spans="1:6" s="81" customFormat="1" hidden="1" x14ac:dyDescent="0.2">
      <c r="A79" s="82"/>
      <c r="B79" s="82" t="s">
        <v>55</v>
      </c>
      <c r="C79" s="115">
        <v>1.7000000000000001E-2</v>
      </c>
      <c r="D79" s="82" t="str">
        <f t="shared" si="0"/>
        <v/>
      </c>
      <c r="E79" s="82"/>
      <c r="F79" s="82"/>
    </row>
    <row r="80" spans="1:6" s="81" customFormat="1" hidden="1" x14ac:dyDescent="0.2">
      <c r="A80" s="82"/>
      <c r="B80" s="82" t="s">
        <v>56</v>
      </c>
      <c r="C80" s="115">
        <v>1.4999999999999999E-2</v>
      </c>
      <c r="D80" s="82" t="str">
        <f t="shared" si="0"/>
        <v/>
      </c>
      <c r="E80" s="82"/>
      <c r="F80" s="82"/>
    </row>
    <row r="81" spans="1:6" s="81" customFormat="1" hidden="1" x14ac:dyDescent="0.2">
      <c r="A81" s="82"/>
      <c r="B81" s="82" t="s">
        <v>0</v>
      </c>
      <c r="C81" s="115">
        <v>2.1000000000000001E-2</v>
      </c>
      <c r="D81" s="82" t="str">
        <f t="shared" si="0"/>
        <v/>
      </c>
      <c r="E81" s="82"/>
      <c r="F81" s="82"/>
    </row>
    <row r="82" spans="1:6" s="81" customFormat="1" hidden="1" x14ac:dyDescent="0.2">
      <c r="A82" s="82"/>
      <c r="B82" s="82" t="s">
        <v>57</v>
      </c>
      <c r="C82" s="115">
        <v>2.4799999999999999E-2</v>
      </c>
      <c r="D82" s="82" t="str">
        <f t="shared" si="0"/>
        <v/>
      </c>
      <c r="E82" s="82"/>
      <c r="F82" s="82"/>
    </row>
    <row r="83" spans="1:6" s="81" customFormat="1" hidden="1" x14ac:dyDescent="0.2">
      <c r="A83" s="82"/>
      <c r="B83" s="82" t="s">
        <v>58</v>
      </c>
      <c r="C83" s="115">
        <v>2.5000000000000001E-2</v>
      </c>
      <c r="D83" s="82" t="str">
        <f t="shared" si="0"/>
        <v/>
      </c>
      <c r="E83" s="82"/>
      <c r="F83" s="82"/>
    </row>
    <row r="84" spans="1:6" s="81" customFormat="1" hidden="1" x14ac:dyDescent="0.2">
      <c r="A84" s="82"/>
      <c r="B84" s="82" t="s">
        <v>59</v>
      </c>
      <c r="C84" s="115">
        <v>1.6E-2</v>
      </c>
      <c r="D84" s="82" t="str">
        <f t="shared" si="0"/>
        <v/>
      </c>
      <c r="E84" s="82"/>
      <c r="F84" s="82"/>
    </row>
    <row r="85" spans="1:6" s="81" customFormat="1" hidden="1" x14ac:dyDescent="0.2">
      <c r="A85" s="82"/>
      <c r="B85" s="82" t="s">
        <v>60</v>
      </c>
      <c r="C85" s="115">
        <v>1.025E-2</v>
      </c>
      <c r="D85" s="82" t="str">
        <f t="shared" si="0"/>
        <v/>
      </c>
      <c r="E85" s="82"/>
      <c r="F85" s="82"/>
    </row>
    <row r="86" spans="1:6" s="81" customFormat="1" hidden="1" x14ac:dyDescent="0.2">
      <c r="A86" s="82"/>
      <c r="B86" s="82"/>
      <c r="C86" s="82"/>
      <c r="D86" s="82"/>
      <c r="E86" s="82"/>
      <c r="F86" s="82"/>
    </row>
    <row r="87" spans="1:6" s="81" customFormat="1" hidden="1" x14ac:dyDescent="0.2">
      <c r="A87" s="82"/>
      <c r="B87" s="84" t="s">
        <v>12</v>
      </c>
      <c r="C87" s="82"/>
      <c r="D87" s="82"/>
      <c r="E87" s="82"/>
      <c r="F87" s="82"/>
    </row>
    <row r="88" spans="1:6" s="81" customFormat="1" hidden="1" x14ac:dyDescent="0.2">
      <c r="A88" s="82"/>
      <c r="B88" s="5" t="s">
        <v>61</v>
      </c>
      <c r="C88" s="82"/>
      <c r="D88" s="82"/>
      <c r="E88" s="82"/>
      <c r="F88" s="82"/>
    </row>
    <row r="89" spans="1:6" s="81" customFormat="1" hidden="1" x14ac:dyDescent="0.2">
      <c r="A89" s="82"/>
      <c r="B89" s="5" t="s">
        <v>63</v>
      </c>
      <c r="C89" s="82"/>
      <c r="D89" s="82"/>
      <c r="E89" s="82"/>
      <c r="F89" s="82"/>
    </row>
    <row r="90" spans="1:6" s="81" customFormat="1" hidden="1" x14ac:dyDescent="0.2">
      <c r="A90" s="82"/>
      <c r="B90" s="5" t="s">
        <v>64</v>
      </c>
      <c r="C90" s="82"/>
      <c r="D90" s="82"/>
      <c r="E90" s="82"/>
      <c r="F90" s="82"/>
    </row>
    <row r="91" spans="1:6" s="81" customFormat="1" hidden="1" x14ac:dyDescent="0.2">
      <c r="A91" s="82"/>
      <c r="B91" s="5" t="s">
        <v>65</v>
      </c>
      <c r="C91" s="82"/>
      <c r="D91" s="82"/>
      <c r="E91" s="82"/>
      <c r="F91" s="82"/>
    </row>
    <row r="92" spans="1:6" s="81" customFormat="1" hidden="1" x14ac:dyDescent="0.2">
      <c r="A92" s="82"/>
      <c r="B92" s="82"/>
      <c r="C92" s="82"/>
      <c r="D92" s="82"/>
      <c r="E92" s="82"/>
      <c r="F92" s="82"/>
    </row>
    <row r="93" spans="1:6" s="81" customFormat="1" hidden="1" x14ac:dyDescent="0.2">
      <c r="A93" s="82"/>
      <c r="B93" s="83" t="s">
        <v>20</v>
      </c>
      <c r="C93" s="82"/>
      <c r="D93" s="82"/>
      <c r="E93" s="82"/>
      <c r="F93" s="82"/>
    </row>
    <row r="94" spans="1:6" s="81" customFormat="1" hidden="1" x14ac:dyDescent="0.2">
      <c r="A94" s="82"/>
      <c r="B94" s="82" t="s">
        <v>61</v>
      </c>
      <c r="C94" s="82"/>
      <c r="D94" s="82"/>
      <c r="E94" s="82"/>
      <c r="F94" s="82"/>
    </row>
    <row r="95" spans="1:6" s="81" customFormat="1" hidden="1" x14ac:dyDescent="0.2">
      <c r="A95" s="82"/>
      <c r="B95" s="85">
        <v>8.3299999999999999E-2</v>
      </c>
      <c r="C95" s="82"/>
      <c r="D95" s="82"/>
      <c r="E95" s="82"/>
      <c r="F95" s="82"/>
    </row>
    <row r="96" spans="1:6" s="81" customFormat="1" hidden="1" x14ac:dyDescent="0.2">
      <c r="A96" s="82"/>
      <c r="B96" s="85">
        <v>0.10639999999999999</v>
      </c>
      <c r="C96" s="82"/>
      <c r="D96" s="82"/>
      <c r="E96" s="82"/>
      <c r="F96" s="82"/>
    </row>
    <row r="97" spans="1:7" s="81" customFormat="1" hidden="1" x14ac:dyDescent="0.2">
      <c r="A97" s="82"/>
      <c r="B97" s="85">
        <v>0.13039999999999999</v>
      </c>
      <c r="C97" s="82"/>
      <c r="D97" s="82"/>
      <c r="E97" s="82"/>
      <c r="F97" s="82"/>
    </row>
    <row r="98" spans="1:7" s="81" customFormat="1" hidden="1" x14ac:dyDescent="0.2">
      <c r="A98" s="82"/>
      <c r="B98" s="86" t="s">
        <v>62</v>
      </c>
      <c r="C98" s="82"/>
      <c r="D98" s="82"/>
      <c r="E98" s="82"/>
      <c r="F98" s="82"/>
    </row>
    <row r="99" spans="1:7" s="81" customFormat="1" hidden="1" x14ac:dyDescent="0.2">
      <c r="A99" s="82"/>
      <c r="B99" s="87"/>
      <c r="C99" s="87"/>
      <c r="D99" s="87"/>
      <c r="E99" s="87"/>
      <c r="F99" s="87"/>
    </row>
    <row r="100" spans="1:7" s="81" customFormat="1" x14ac:dyDescent="0.2">
      <c r="A100" s="87"/>
      <c r="B100" s="87"/>
      <c r="C100" s="87"/>
      <c r="D100" s="87"/>
      <c r="E100" s="87"/>
      <c r="F100" s="87"/>
    </row>
    <row r="101" spans="1:7" x14ac:dyDescent="0.2">
      <c r="A101" s="4"/>
      <c r="B101" s="4"/>
      <c r="C101" s="4"/>
      <c r="D101" s="4"/>
      <c r="E101" s="4"/>
      <c r="F101" s="4"/>
      <c r="G101" s="1"/>
    </row>
    <row r="102" spans="1:7" x14ac:dyDescent="0.2">
      <c r="B102" s="1"/>
      <c r="C102" s="1"/>
      <c r="D102" s="1"/>
      <c r="E102" s="1"/>
      <c r="F102" s="1"/>
      <c r="G102" s="1"/>
    </row>
    <row r="103" spans="1:7" x14ac:dyDescent="0.2">
      <c r="B103" s="1"/>
      <c r="C103" s="1"/>
      <c r="D103" s="1"/>
      <c r="E103" s="1"/>
      <c r="F103" s="1"/>
      <c r="G103" s="1"/>
    </row>
    <row r="104" spans="1:7" x14ac:dyDescent="0.2">
      <c r="B104" s="1"/>
      <c r="C104" s="1"/>
      <c r="D104" s="1"/>
      <c r="E104" s="1"/>
      <c r="F104" s="1"/>
      <c r="G104" s="1"/>
    </row>
    <row r="105" spans="1:7" x14ac:dyDescent="0.2">
      <c r="B105" s="1"/>
      <c r="C105" s="1"/>
      <c r="D105" s="1"/>
      <c r="E105" s="1"/>
      <c r="F105" s="1"/>
      <c r="G105" s="1"/>
    </row>
    <row r="106" spans="1:7" x14ac:dyDescent="0.2">
      <c r="B106" s="1"/>
      <c r="C106" s="1"/>
      <c r="D106" s="1"/>
      <c r="E106" s="1"/>
      <c r="F106" s="1"/>
      <c r="G106" s="1"/>
    </row>
    <row r="107" spans="1:7" x14ac:dyDescent="0.2">
      <c r="B107" s="1"/>
      <c r="C107" s="1"/>
      <c r="D107" s="1"/>
      <c r="E107" s="1"/>
      <c r="F107" s="1"/>
      <c r="G107" s="1"/>
    </row>
    <row r="108" spans="1:7" x14ac:dyDescent="0.2">
      <c r="B108" s="1"/>
      <c r="C108" s="1"/>
      <c r="D108" s="1"/>
      <c r="E108" s="1"/>
      <c r="F108" s="1"/>
      <c r="G108" s="1"/>
    </row>
    <row r="109" spans="1:7" x14ac:dyDescent="0.2">
      <c r="B109" s="1"/>
      <c r="C109" s="1"/>
      <c r="D109" s="1"/>
      <c r="E109" s="1"/>
      <c r="F109" s="1"/>
      <c r="G109" s="1"/>
    </row>
    <row r="110" spans="1:7" x14ac:dyDescent="0.2">
      <c r="B110" s="1"/>
      <c r="C110" s="1"/>
      <c r="D110" s="1"/>
      <c r="E110" s="1"/>
      <c r="F110" s="1"/>
      <c r="G110" s="1"/>
    </row>
    <row r="111" spans="1:7" x14ac:dyDescent="0.2">
      <c r="B111" s="1"/>
      <c r="C111" s="1"/>
      <c r="D111" s="1"/>
      <c r="E111" s="1"/>
      <c r="F111" s="1"/>
      <c r="G111" s="1"/>
    </row>
    <row r="112" spans="1:7" x14ac:dyDescent="0.2">
      <c r="B112" s="1"/>
      <c r="C112" s="1"/>
      <c r="D112" s="1"/>
      <c r="E112" s="1"/>
      <c r="F112" s="1"/>
      <c r="G112" s="1"/>
    </row>
    <row r="113" spans="2:7" x14ac:dyDescent="0.2">
      <c r="B113" s="1"/>
      <c r="C113" s="1"/>
      <c r="D113" s="1"/>
      <c r="E113" s="1"/>
      <c r="F113" s="1"/>
      <c r="G113" s="1"/>
    </row>
    <row r="114" spans="2:7" x14ac:dyDescent="0.2">
      <c r="B114" s="1"/>
      <c r="C114" s="1"/>
      <c r="D114" s="1"/>
      <c r="E114" s="1"/>
      <c r="F114" s="1"/>
      <c r="G114" s="1"/>
    </row>
    <row r="115" spans="2:7" x14ac:dyDescent="0.2">
      <c r="B115" s="1"/>
      <c r="C115" s="1"/>
      <c r="D115" s="1"/>
      <c r="E115" s="1"/>
      <c r="F115" s="1"/>
      <c r="G115" s="1"/>
    </row>
    <row r="116" spans="2:7" x14ac:dyDescent="0.2">
      <c r="B116" s="1"/>
      <c r="C116" s="1"/>
      <c r="D116" s="1"/>
      <c r="E116" s="1"/>
      <c r="F116" s="1"/>
      <c r="G116" s="1"/>
    </row>
    <row r="117" spans="2:7" x14ac:dyDescent="0.2">
      <c r="B117" s="1"/>
      <c r="C117" s="1"/>
      <c r="D117" s="1"/>
      <c r="E117" s="1"/>
      <c r="F117" s="1"/>
      <c r="G117" s="1"/>
    </row>
    <row r="118" spans="2:7" x14ac:dyDescent="0.2">
      <c r="B118" s="1"/>
      <c r="C118" s="1"/>
      <c r="D118" s="1"/>
      <c r="E118" s="1"/>
      <c r="F118" s="1"/>
      <c r="G118" s="1"/>
    </row>
    <row r="119" spans="2:7" x14ac:dyDescent="0.2">
      <c r="B119" s="1"/>
      <c r="C119" s="1"/>
      <c r="D119" s="1"/>
      <c r="E119" s="1"/>
      <c r="F119" s="1"/>
      <c r="G119" s="1"/>
    </row>
    <row r="120" spans="2:7" x14ac:dyDescent="0.2">
      <c r="B120" s="1"/>
      <c r="C120" s="1"/>
      <c r="D120" s="1"/>
      <c r="E120" s="1"/>
      <c r="F120" s="1"/>
      <c r="G120" s="1"/>
    </row>
    <row r="121" spans="2:7" x14ac:dyDescent="0.2">
      <c r="B121" s="1"/>
      <c r="C121" s="1"/>
      <c r="D121" s="1"/>
      <c r="E121" s="1"/>
      <c r="F121" s="1"/>
      <c r="G121" s="1"/>
    </row>
    <row r="122" spans="2:7" x14ac:dyDescent="0.2">
      <c r="B122" s="1"/>
      <c r="C122" s="1"/>
      <c r="D122" s="1"/>
      <c r="E122" s="1"/>
      <c r="F122" s="1"/>
      <c r="G122" s="1"/>
    </row>
    <row r="123" spans="2:7" x14ac:dyDescent="0.2">
      <c r="B123" s="1"/>
      <c r="C123" s="1"/>
      <c r="D123" s="1"/>
      <c r="E123" s="1"/>
      <c r="F123" s="1"/>
      <c r="G123" s="1"/>
    </row>
    <row r="124" spans="2:7" x14ac:dyDescent="0.2">
      <c r="B124" s="1"/>
      <c r="C124" s="1"/>
      <c r="D124" s="1"/>
      <c r="E124" s="1"/>
      <c r="F124" s="1"/>
      <c r="G124" s="1"/>
    </row>
    <row r="125" spans="2:7" x14ac:dyDescent="0.2">
      <c r="B125" s="1"/>
      <c r="C125" s="1"/>
      <c r="D125" s="1"/>
      <c r="E125" s="1"/>
      <c r="F125" s="1"/>
      <c r="G125" s="1"/>
    </row>
  </sheetData>
  <sheetProtection selectLockedCells="1"/>
  <mergeCells count="13">
    <mergeCell ref="C4:E4"/>
    <mergeCell ref="C11:E11"/>
    <mergeCell ref="C5:E5"/>
    <mergeCell ref="C6:E6"/>
    <mergeCell ref="C10:E10"/>
    <mergeCell ref="C9:E9"/>
    <mergeCell ref="C7:E7"/>
    <mergeCell ref="C18:D18"/>
    <mergeCell ref="C12:E12"/>
    <mergeCell ref="C14:E14"/>
    <mergeCell ref="C15:D15"/>
    <mergeCell ref="C16:D16"/>
    <mergeCell ref="C17:D17"/>
  </mergeCells>
  <dataValidations count="3">
    <dataValidation type="list" allowBlank="1" showInputMessage="1" showErrorMessage="1" sqref="C22" xr:uid="{00000000-0002-0000-0000-000000000000}">
      <formula1>$B$94:$B$98</formula1>
    </dataValidation>
    <dataValidation type="list" allowBlank="1" showInputMessage="1" showErrorMessage="1" sqref="C15:D15" xr:uid="{00000000-0002-0000-0000-000001000000}">
      <formula1>$B$59:$B$85</formula1>
    </dataValidation>
    <dataValidation type="list" allowBlank="1" showInputMessage="1" showErrorMessage="1" sqref="C16:D16" xr:uid="{00000000-0002-0000-0000-000002000000}">
      <formula1>$B$88:$B$91</formula1>
    </dataValidation>
  </dataValidations>
  <pageMargins left="0.70866141732283472" right="0.70866141732283472" top="0.78740157480314965" bottom="0.78740157480314965" header="0.31496062992125984" footer="0.31496062992125984"/>
  <pageSetup paperSize="9" scale="96" orientation="portrait" r:id="rId1"/>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Lohnbudget Stundenlohn</vt:lpstr>
      <vt:lpstr>'Lohnbudget Stundenlohn'!Druckbereich</vt:lpstr>
    </vt:vector>
  </TitlesOfParts>
  <Company>EVD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Jonas Möhrle</dc:creator>
  <cp:lastModifiedBy>Brunner Diana SECO</cp:lastModifiedBy>
  <cp:lastPrinted>2011-05-03T13:26:07Z</cp:lastPrinted>
  <dcterms:created xsi:type="dcterms:W3CDTF">2010-12-14T16:43:31Z</dcterms:created>
  <dcterms:modified xsi:type="dcterms:W3CDTF">2023-12-14T08:42:22Z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SC#EVDCFG@15.1400:ActualVersionNumber">
    <vt:lpwstr>1</vt:lpwstr>
  </property>
  <property fmtid="{D5CDD505-2E9C-101B-9397-08002B2CF9AE}" pid="3" name="FSC#EVDCFG@15.1400:ActualVersionCreatedAt">
    <vt:lpwstr>13.12.2012 10:54:17</vt:lpwstr>
  </property>
  <property fmtid="{D5CDD505-2E9C-101B-9397-08002B2CF9AE}" pid="4" name="FSC#EVDCFG@15.1400:ResponsibleBureau_DE">
    <vt:lpwstr>Staatssekretariat für Wirtschaft SECO</vt:lpwstr>
  </property>
  <property fmtid="{D5CDD505-2E9C-101B-9397-08002B2CF9AE}" pid="5" name="FSC#EVDCFG@15.1400:ResponsibleBureau_EN">
    <vt:lpwstr>State Secretariat for Economic Affairs SECO</vt:lpwstr>
  </property>
  <property fmtid="{D5CDD505-2E9C-101B-9397-08002B2CF9AE}" pid="6" name="FSC#EVDCFG@15.1400:ResponsibleBureau_FR">
    <vt:lpwstr>Secrétariat d'Etat à l'économie SECO</vt:lpwstr>
  </property>
  <property fmtid="{D5CDD505-2E9C-101B-9397-08002B2CF9AE}" pid="7" name="FSC#EVDCFG@15.1400:ResponsibleBureau_IT">
    <vt:lpwstr>Segreteria di Stato dell'economia SECO</vt:lpwstr>
  </property>
  <property fmtid="{D5CDD505-2E9C-101B-9397-08002B2CF9AE}" pid="8" name="FSC#COOSYSTEM@1.1:Container">
    <vt:lpwstr>COO.2101.104.5.3506299</vt:lpwstr>
  </property>
  <property fmtid="{D5CDD505-2E9C-101B-9397-08002B2CF9AE}" pid="9" name="FSC#COOELAK@1.1001:Subject">
    <vt:lpwstr>DEUTSCH: Parl. Vorstösse, GS-Aufträge, Botschaften, Berichte, Revisionen. Anfragen und Reklamationen, Rechtsauskünfte, Stellungnahmen, Gutachten; FRANCAIS: Parl. Vorstösse, GS-Aufträge, Botschaften, Berichte, Revisionen. Anfragen und Reklamationen, Rechts</vt:lpwstr>
  </property>
  <property fmtid="{D5CDD505-2E9C-101B-9397-08002B2CF9AE}" pid="10" name="FSC#COOELAK@1.1001:FileReference">
    <vt:lpwstr>Webauftritt BGSA (516/2010/00495)</vt:lpwstr>
  </property>
  <property fmtid="{D5CDD505-2E9C-101B-9397-08002B2CF9AE}" pid="11" name="FSC#COOELAK@1.1001:FileRefYear">
    <vt:lpwstr>2010</vt:lpwstr>
  </property>
  <property fmtid="{D5CDD505-2E9C-101B-9397-08002B2CF9AE}" pid="12" name="FSC#COOELAK@1.1001:FileRefOrdinal">
    <vt:lpwstr>495</vt:lpwstr>
  </property>
  <property fmtid="{D5CDD505-2E9C-101B-9397-08002B2CF9AE}" pid="13" name="FSC#COOELAK@1.1001:FileRefOU">
    <vt:lpwstr>PACO /seco</vt:lpwstr>
  </property>
  <property fmtid="{D5CDD505-2E9C-101B-9397-08002B2CF9AE}" pid="14" name="FSC#COOELAK@1.1001:Organization">
    <vt:lpwstr/>
  </property>
  <property fmtid="{D5CDD505-2E9C-101B-9397-08002B2CF9AE}" pid="15" name="FSC#COOELAK@1.1001:Owner">
    <vt:lpwstr> seco Jakob</vt:lpwstr>
  </property>
  <property fmtid="{D5CDD505-2E9C-101B-9397-08002B2CF9AE}" pid="16" name="FSC#COOELAK@1.1001:OwnerExtension">
    <vt:lpwstr>+41 31 325 38 54</vt:lpwstr>
  </property>
  <property fmtid="{D5CDD505-2E9C-101B-9397-08002B2CF9AE}" pid="17" name="FSC#COOELAK@1.1001:OwnerFaxExtension">
    <vt:lpwstr>+41 31 311 38 35</vt:lpwstr>
  </property>
  <property fmtid="{D5CDD505-2E9C-101B-9397-08002B2CF9AE}" pid="18" name="FSC#COOELAK@1.1001:DispatchedBy">
    <vt:lpwstr/>
  </property>
  <property fmtid="{D5CDD505-2E9C-101B-9397-08002B2CF9AE}" pid="19" name="FSC#COOELAK@1.1001:DispatchedAt">
    <vt:lpwstr/>
  </property>
  <property fmtid="{D5CDD505-2E9C-101B-9397-08002B2CF9AE}" pid="20" name="FSC#COOELAK@1.1001:ApprovedBy">
    <vt:lpwstr/>
  </property>
  <property fmtid="{D5CDD505-2E9C-101B-9397-08002B2CF9AE}" pid="21" name="FSC#COOELAK@1.1001:ApprovedAt">
    <vt:lpwstr/>
  </property>
  <property fmtid="{D5CDD505-2E9C-101B-9397-08002B2CF9AE}" pid="22" name="FSC#COOELAK@1.1001:Department">
    <vt:lpwstr>Arbeitsmarktaufsicht (PAAM /seco)</vt:lpwstr>
  </property>
  <property fmtid="{D5CDD505-2E9C-101B-9397-08002B2CF9AE}" pid="23" name="FSC#COOELAK@1.1001:CreatedAt">
    <vt:lpwstr>13.12.2012 10:54:17</vt:lpwstr>
  </property>
  <property fmtid="{D5CDD505-2E9C-101B-9397-08002B2CF9AE}" pid="24" name="FSC#COOELAK@1.1001:OU">
    <vt:lpwstr>Arbeitsmarktaufsicht (PAAM /seco)</vt:lpwstr>
  </property>
  <property fmtid="{D5CDD505-2E9C-101B-9397-08002B2CF9AE}" pid="25" name="FSC#COOELAK@1.1001:Priority">
    <vt:lpwstr/>
  </property>
  <property fmtid="{D5CDD505-2E9C-101B-9397-08002B2CF9AE}" pid="26" name="FSC#COOELAK@1.1001:ObjBarCode">
    <vt:lpwstr>*COO.2101.104.5.3506299*</vt:lpwstr>
  </property>
  <property fmtid="{D5CDD505-2E9C-101B-9397-08002B2CF9AE}" pid="27" name="FSC#COOELAK@1.1001:RefBarCode">
    <vt:lpwstr>*Preventivo_salariale_(salario_orario)_2013*</vt:lpwstr>
  </property>
  <property fmtid="{D5CDD505-2E9C-101B-9397-08002B2CF9AE}" pid="28" name="FSC#COOELAK@1.1001:FileRefBarCode">
    <vt:lpwstr>*Webauftritt BGSA (516/2010/00495)*</vt:lpwstr>
  </property>
  <property fmtid="{D5CDD505-2E9C-101B-9397-08002B2CF9AE}" pid="29" name="FSC#COOELAK@1.1001:ExternalRef">
    <vt:lpwstr/>
  </property>
  <property fmtid="{D5CDD505-2E9C-101B-9397-08002B2CF9AE}" pid="30" name="FSC#COOELAK@1.1001:IncomingNumber">
    <vt:lpwstr/>
  </property>
  <property fmtid="{D5CDD505-2E9C-101B-9397-08002B2CF9AE}" pid="31" name="FSC#COOELAK@1.1001:IncomingSubject">
    <vt:lpwstr/>
  </property>
  <property fmtid="{D5CDD505-2E9C-101B-9397-08002B2CF9AE}" pid="32" name="FSC#COOELAK@1.1001:ProcessResponsible">
    <vt:lpwstr/>
  </property>
  <property fmtid="{D5CDD505-2E9C-101B-9397-08002B2CF9AE}" pid="33" name="FSC#COOELAK@1.1001:ProcessResponsiblePhone">
    <vt:lpwstr/>
  </property>
  <property fmtid="{D5CDD505-2E9C-101B-9397-08002B2CF9AE}" pid="34" name="FSC#COOELAK@1.1001:ProcessResponsibleMail">
    <vt:lpwstr/>
  </property>
  <property fmtid="{D5CDD505-2E9C-101B-9397-08002B2CF9AE}" pid="35" name="FSC#COOELAK@1.1001:ProcessResponsibleFax">
    <vt:lpwstr/>
  </property>
  <property fmtid="{D5CDD505-2E9C-101B-9397-08002B2CF9AE}" pid="36" name="FSC#COOELAK@1.1001:ApproverFirstName">
    <vt:lpwstr/>
  </property>
  <property fmtid="{D5CDD505-2E9C-101B-9397-08002B2CF9AE}" pid="37" name="FSC#COOELAK@1.1001:ApproverSurName">
    <vt:lpwstr/>
  </property>
  <property fmtid="{D5CDD505-2E9C-101B-9397-08002B2CF9AE}" pid="38" name="FSC#COOELAK@1.1001:ApproverTitle">
    <vt:lpwstr/>
  </property>
  <property fmtid="{D5CDD505-2E9C-101B-9397-08002B2CF9AE}" pid="39" name="FSC#COOELAK@1.1001:ExternalDate">
    <vt:lpwstr/>
  </property>
  <property fmtid="{D5CDD505-2E9C-101B-9397-08002B2CF9AE}" pid="40" name="FSC#COOELAK@1.1001:SettlementApprovedAt">
    <vt:lpwstr/>
  </property>
  <property fmtid="{D5CDD505-2E9C-101B-9397-08002B2CF9AE}" pid="41" name="FSC#COOELAK@1.1001:BaseNumber">
    <vt:lpwstr>516</vt:lpwstr>
  </property>
  <property fmtid="{D5CDD505-2E9C-101B-9397-08002B2CF9AE}" pid="42" name="FSC#COOELAK@1.1001:CurrentUserRolePos">
    <vt:lpwstr>Sachbearbeiter/-in</vt:lpwstr>
  </property>
  <property fmtid="{D5CDD505-2E9C-101B-9397-08002B2CF9AE}" pid="43" name="FSC#COOELAK@1.1001:CurrentUserEmail">
    <vt:lpwstr>peter.jakob@seco.admin.ch</vt:lpwstr>
  </property>
  <property fmtid="{D5CDD505-2E9C-101B-9397-08002B2CF9AE}" pid="44" name="FSC#ELAKGOV@1.1001:PersonalSubjGender">
    <vt:lpwstr/>
  </property>
  <property fmtid="{D5CDD505-2E9C-101B-9397-08002B2CF9AE}" pid="45" name="FSC#ELAKGOV@1.1001:PersonalSubjFirstName">
    <vt:lpwstr/>
  </property>
  <property fmtid="{D5CDD505-2E9C-101B-9397-08002B2CF9AE}" pid="46" name="FSC#ELAKGOV@1.1001:PersonalSubjSurName">
    <vt:lpwstr/>
  </property>
  <property fmtid="{D5CDD505-2E9C-101B-9397-08002B2CF9AE}" pid="47" name="FSC#ELAKGOV@1.1001:PersonalSubjSalutation">
    <vt:lpwstr/>
  </property>
  <property fmtid="{D5CDD505-2E9C-101B-9397-08002B2CF9AE}" pid="48" name="FSC#ELAKGOV@1.1001:PersonalSubjAddress">
    <vt:lpwstr/>
  </property>
  <property fmtid="{D5CDD505-2E9C-101B-9397-08002B2CF9AE}" pid="49" name="FSC#EVDCFG@15.1400:PositionNumber">
    <vt:lpwstr>516</vt:lpwstr>
  </property>
  <property fmtid="{D5CDD505-2E9C-101B-9397-08002B2CF9AE}" pid="50" name="FSC#EVDCFG@15.1400:Dossierref">
    <vt:lpwstr>516/2010/00495</vt:lpwstr>
  </property>
  <property fmtid="{D5CDD505-2E9C-101B-9397-08002B2CF9AE}" pid="51" name="FSC#EVDCFG@15.1400:FileRespEmail">
    <vt:lpwstr>peter.jakob@seco.admin.ch</vt:lpwstr>
  </property>
  <property fmtid="{D5CDD505-2E9C-101B-9397-08002B2CF9AE}" pid="52" name="FSC#EVDCFG@15.1400:FileRespFax">
    <vt:lpwstr>+41 31 311 38 35</vt:lpwstr>
  </property>
  <property fmtid="{D5CDD505-2E9C-101B-9397-08002B2CF9AE}" pid="53" name="FSC#EVDCFG@15.1400:FileRespHome">
    <vt:lpwstr>Bern</vt:lpwstr>
  </property>
  <property fmtid="{D5CDD505-2E9C-101B-9397-08002B2CF9AE}" pid="54" name="FSC#EVDCFG@15.1400:FileResponsible">
    <vt:lpwstr>Peter Jakob</vt:lpwstr>
  </property>
  <property fmtid="{D5CDD505-2E9C-101B-9397-08002B2CF9AE}" pid="55" name="FSC#EVDCFG@15.1400:UserInCharge">
    <vt:lpwstr/>
  </property>
  <property fmtid="{D5CDD505-2E9C-101B-9397-08002B2CF9AE}" pid="56" name="FSC#EVDCFG@15.1400:FileRespOrg">
    <vt:lpwstr>Arbeitsmarktaufsicht</vt:lpwstr>
  </property>
  <property fmtid="{D5CDD505-2E9C-101B-9397-08002B2CF9AE}" pid="57" name="FSC#EVDCFG@15.1400:FileRespOrgHome">
    <vt:lpwstr/>
  </property>
  <property fmtid="{D5CDD505-2E9C-101B-9397-08002B2CF9AE}" pid="58" name="FSC#EVDCFG@15.1400:FileRespOrgStreet">
    <vt:lpwstr/>
  </property>
  <property fmtid="{D5CDD505-2E9C-101B-9397-08002B2CF9AE}" pid="59" name="FSC#EVDCFG@15.1400:FileRespOrgZipCode">
    <vt:lpwstr/>
  </property>
  <property fmtid="{D5CDD505-2E9C-101B-9397-08002B2CF9AE}" pid="60" name="FSC#EVDCFG@15.1400:FileRespshortsign">
    <vt:lpwstr>jar</vt:lpwstr>
  </property>
  <property fmtid="{D5CDD505-2E9C-101B-9397-08002B2CF9AE}" pid="61" name="FSC#EVDCFG@15.1400:FileRespStreet">
    <vt:lpwstr>Effingerstrasse 31</vt:lpwstr>
  </property>
  <property fmtid="{D5CDD505-2E9C-101B-9397-08002B2CF9AE}" pid="62" name="FSC#EVDCFG@15.1400:FileRespTel">
    <vt:lpwstr>+41 31 325 38 54</vt:lpwstr>
  </property>
  <property fmtid="{D5CDD505-2E9C-101B-9397-08002B2CF9AE}" pid="63" name="FSC#EVDCFG@15.1400:FileRespZipCode">
    <vt:lpwstr>3003</vt:lpwstr>
  </property>
  <property fmtid="{D5CDD505-2E9C-101B-9397-08002B2CF9AE}" pid="64" name="FSC#EVDCFG@15.1400:OutAttachElectr">
    <vt:lpwstr/>
  </property>
  <property fmtid="{D5CDD505-2E9C-101B-9397-08002B2CF9AE}" pid="65" name="FSC#EVDCFG@15.1400:OutAttachPhysic">
    <vt:lpwstr/>
  </property>
  <property fmtid="{D5CDD505-2E9C-101B-9397-08002B2CF9AE}" pid="66" name="FSC#EVDCFG@15.1400:SignAcceptedDraft1">
    <vt:lpwstr/>
  </property>
  <property fmtid="{D5CDD505-2E9C-101B-9397-08002B2CF9AE}" pid="67" name="FSC#EVDCFG@15.1400:SignAcceptedDraft1FR">
    <vt:lpwstr/>
  </property>
  <property fmtid="{D5CDD505-2E9C-101B-9397-08002B2CF9AE}" pid="68" name="FSC#EVDCFG@15.1400:SignAcceptedDraft2">
    <vt:lpwstr/>
  </property>
  <property fmtid="{D5CDD505-2E9C-101B-9397-08002B2CF9AE}" pid="69" name="FSC#EVDCFG@15.1400:SignAcceptedDraft2FR">
    <vt:lpwstr/>
  </property>
  <property fmtid="{D5CDD505-2E9C-101B-9397-08002B2CF9AE}" pid="70" name="FSC#EVDCFG@15.1400:SignApproved1">
    <vt:lpwstr/>
  </property>
  <property fmtid="{D5CDD505-2E9C-101B-9397-08002B2CF9AE}" pid="71" name="FSC#EVDCFG@15.1400:SignApproved1FR">
    <vt:lpwstr/>
  </property>
  <property fmtid="{D5CDD505-2E9C-101B-9397-08002B2CF9AE}" pid="72" name="FSC#EVDCFG@15.1400:SignApproved2">
    <vt:lpwstr/>
  </property>
  <property fmtid="{D5CDD505-2E9C-101B-9397-08002B2CF9AE}" pid="73" name="FSC#EVDCFG@15.1400:SignApproved2FR">
    <vt:lpwstr/>
  </property>
  <property fmtid="{D5CDD505-2E9C-101B-9397-08002B2CF9AE}" pid="74" name="FSC#EVDCFG@15.1400:SubDossierBarCode">
    <vt:lpwstr>*COO.2101.104.6.1769490*</vt:lpwstr>
  </property>
  <property fmtid="{D5CDD505-2E9C-101B-9397-08002B2CF9AE}" pid="75" name="FSC#EVDCFG@15.1400:Subject">
    <vt:lpwstr/>
  </property>
  <property fmtid="{D5CDD505-2E9C-101B-9397-08002B2CF9AE}" pid="76" name="FSC#EVDCFG@15.1400:Title">
    <vt:lpwstr>Version Januar 2013</vt:lpwstr>
  </property>
  <property fmtid="{D5CDD505-2E9C-101B-9397-08002B2CF9AE}" pid="77" name="FSC#EVDCFG@15.1400:UserFunction">
    <vt:lpwstr/>
  </property>
  <property fmtid="{D5CDD505-2E9C-101B-9397-08002B2CF9AE}" pid="78" name="FSC#EVDCFG@15.1400:SalutationEnglish">
    <vt:lpwstr>Free Movement of Persons and Labour Relations_x000d_
Supervision of the labour market</vt:lpwstr>
  </property>
  <property fmtid="{D5CDD505-2E9C-101B-9397-08002B2CF9AE}" pid="79" name="FSC#EVDCFG@15.1400:SalutationFrench">
    <vt:lpwstr>Libre circulation des personnes et Relations du travail_x000d_
Surveillance du marché du travail</vt:lpwstr>
  </property>
  <property fmtid="{D5CDD505-2E9C-101B-9397-08002B2CF9AE}" pid="80" name="FSC#EVDCFG@15.1400:SalutationGerman">
    <vt:lpwstr>Personenfreizügigkeit und Arbeitsbeziehungen_x000d_
Arbeitsmarktaufsicht</vt:lpwstr>
  </property>
  <property fmtid="{D5CDD505-2E9C-101B-9397-08002B2CF9AE}" pid="81" name="FSC#EVDCFG@15.1400:SalutationItalian">
    <vt:lpwstr>Libera circolazione delle persone e Relazioni di lavoro_x000d_
Sorveglianza del mercato di lavoro</vt:lpwstr>
  </property>
  <property fmtid="{D5CDD505-2E9C-101B-9397-08002B2CF9AE}" pid="82" name="FSC#EVDCFG@15.1400:SalutationEnglishUser">
    <vt:lpwstr/>
  </property>
  <property fmtid="{D5CDD505-2E9C-101B-9397-08002B2CF9AE}" pid="83" name="FSC#EVDCFG@15.1400:SalutationFrenchUser">
    <vt:lpwstr/>
  </property>
  <property fmtid="{D5CDD505-2E9C-101B-9397-08002B2CF9AE}" pid="84" name="FSC#EVDCFG@15.1400:SalutationGermanUser">
    <vt:lpwstr/>
  </property>
  <property fmtid="{D5CDD505-2E9C-101B-9397-08002B2CF9AE}" pid="85" name="FSC#EVDCFG@15.1400:SalutationItalianUser">
    <vt:lpwstr/>
  </property>
  <property fmtid="{D5CDD505-2E9C-101B-9397-08002B2CF9AE}" pid="86" name="FSC#EVDCFG@15.1400:FileRespOrgShortname">
    <vt:lpwstr>PAAM /seco</vt:lpwstr>
  </property>
  <property fmtid="{D5CDD505-2E9C-101B-9397-08002B2CF9AE}" pid="87" name="FSC#EVDCFG@15.1400:UserInChargeUserTitle">
    <vt:lpwstr/>
  </property>
  <property fmtid="{D5CDD505-2E9C-101B-9397-08002B2CF9AE}" pid="88" name="FSC#EVDCFG@15.1400:UserInChargeUserName">
    <vt:lpwstr/>
  </property>
  <property fmtid="{D5CDD505-2E9C-101B-9397-08002B2CF9AE}" pid="89" name="FSC#EVDCFG@15.1400:UserInChargeUserFirstname">
    <vt:lpwstr/>
  </property>
  <property fmtid="{D5CDD505-2E9C-101B-9397-08002B2CF9AE}" pid="90" name="FSC#EVDCFG@15.1400:UserInChargeUserEnvSalutationDE">
    <vt:lpwstr/>
  </property>
  <property fmtid="{D5CDD505-2E9C-101B-9397-08002B2CF9AE}" pid="91" name="FSC#EVDCFG@15.1400:UserInChargeUserEnvSalutationEN">
    <vt:lpwstr/>
  </property>
  <property fmtid="{D5CDD505-2E9C-101B-9397-08002B2CF9AE}" pid="92" name="FSC#EVDCFG@15.1400:UserInChargeUserEnvSalutationFR">
    <vt:lpwstr/>
  </property>
  <property fmtid="{D5CDD505-2E9C-101B-9397-08002B2CF9AE}" pid="93" name="FSC#EVDCFG@15.1400:UserInChargeUserEnvSalutationIT">
    <vt:lpwstr/>
  </property>
  <property fmtid="{D5CDD505-2E9C-101B-9397-08002B2CF9AE}" pid="94" name="FSC#EVDCFG@15.1400:FilerespUserPersonTitle">
    <vt:lpwstr/>
  </property>
  <property fmtid="{D5CDD505-2E9C-101B-9397-08002B2CF9AE}" pid="95" name="FSC#EVDCFG@15.1400:Address">
    <vt:lpwstr/>
  </property>
</Properties>
</file>